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/>
  <mc:AlternateContent xmlns:mc="http://schemas.openxmlformats.org/markup-compatibility/2006">
    <mc:Choice Requires="x15">
      <x15ac:absPath xmlns:x15ac="http://schemas.microsoft.com/office/spreadsheetml/2010/11/ac" url="C:\Users\Wilbert-WPS\Desktop\"/>
    </mc:Choice>
  </mc:AlternateContent>
  <xr:revisionPtr revIDLastSave="0" documentId="13_ncr:1_{B85779EF-149B-4761-A116-A31748F07C30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Anexo 6 (3)" sheetId="1" r:id="rId1"/>
    <sheet name="Hoja1" sheetId="2" r:id="rId2"/>
    <sheet name="Hoja2" sheetId="3" r:id="rId3"/>
  </sheets>
  <definedNames>
    <definedName name="_xlnm._FilterDatabase" localSheetId="1" hidden="1">Hoja1!$A$1:$O$156</definedName>
    <definedName name="_xlnm.Print_Area" localSheetId="0">'Anexo 6 (3)'!$A$1:$Q$172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9" i="1" l="1"/>
  <c r="J9" i="1"/>
  <c r="M109" i="1"/>
  <c r="J109" i="1"/>
  <c r="D16" i="3"/>
  <c r="Q146" i="2"/>
  <c r="Q145" i="2" a="1"/>
  <c r="Q145" i="2" s="1"/>
  <c r="Q126" i="2"/>
  <c r="Q125" i="2"/>
  <c r="Q116" i="2"/>
  <c r="Q118" i="2" s="1"/>
  <c r="Q155" i="2"/>
  <c r="Q102" i="2"/>
  <c r="Q63" i="2"/>
  <c r="Q62" i="2"/>
  <c r="Q92" i="2"/>
  <c r="Q94" i="2" s="1"/>
  <c r="Q58" i="2"/>
  <c r="Q60" i="2" s="1"/>
  <c r="Q52" i="2"/>
  <c r="Q54" i="2" s="1"/>
  <c r="Q45" i="2"/>
  <c r="Q47" i="2" s="1"/>
  <c r="Q25" i="2"/>
  <c r="Q27" i="2" s="1"/>
  <c r="Q4" i="2"/>
  <c r="M43" i="2"/>
  <c r="M40" i="2"/>
  <c r="M39" i="2"/>
  <c r="M38" i="2"/>
  <c r="M37" i="2"/>
  <c r="R33" i="2" s="1"/>
  <c r="R35" i="2" s="1"/>
  <c r="M5" i="2"/>
  <c r="M4" i="2"/>
  <c r="M3" i="2"/>
  <c r="N11" i="1"/>
  <c r="N10" i="1"/>
  <c r="N9" i="1"/>
  <c r="N44" i="1"/>
  <c r="N45" i="1"/>
  <c r="N50" i="1"/>
  <c r="N46" i="1"/>
  <c r="N47" i="1"/>
  <c r="Q127" i="2" l="1"/>
  <c r="Q104" i="2"/>
  <c r="Q38" i="2"/>
  <c r="Q40" i="2" s="1"/>
  <c r="Q64" i="2"/>
  <c r="Q3" i="2"/>
  <c r="Q5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Wilbert-WPS</author>
  </authors>
  <commentList>
    <comment ref="I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AUMENTO EN UN .80 DE LAS PERSONAS EVALUADO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Wilbert-WPS</author>
  </authors>
  <commentList>
    <comment ref="H7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AUMENTO EN UN .80 DE LAS PERSONAS EVALUADO</t>
        </r>
      </text>
    </comment>
  </commentList>
</comments>
</file>

<file path=xl/metadata.xml><?xml version="1.0" encoding="utf-8"?>
<metadata xmlns="http://schemas.openxmlformats.org/spreadsheetml/2006/main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xmlns:xda="http://schemas.microsoft.com/office/spreadsheetml/2017/dynamicarray"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<sst xmlns="http://schemas.openxmlformats.org/spreadsheetml/2006/main" count="2893" uniqueCount="520">
  <si>
    <t>ANEXO 6: INFORME DEL AVANCE PROGRAMÁTICO PRESUPUESTARIO</t>
  </si>
  <si>
    <t>MUNICIPIO: MUNICIPIO DE ZIRACUARETIRO MICHOACAN</t>
  </si>
  <si>
    <t>4TO TRIM</t>
  </si>
  <si>
    <t xml:space="preserve">UNIDAD PROGRAMÁTICA PRESUPUESTARIA </t>
  </si>
  <si>
    <t xml:space="preserve">UNIDAD  RESPONSABLE </t>
  </si>
  <si>
    <t xml:space="preserve">PROGRAMA </t>
  </si>
  <si>
    <t>OBJETIVO GENERAL DEL PROGRAMA</t>
  </si>
  <si>
    <t xml:space="preserve">ORIGEN DEL RECURSO </t>
  </si>
  <si>
    <t xml:space="preserve">INDICADOR </t>
  </si>
  <si>
    <t>UNIDAD DE MEDIDA</t>
  </si>
  <si>
    <t>META PROGRAMADA</t>
  </si>
  <si>
    <t xml:space="preserve">IMPORTE AUTORIZADO </t>
  </si>
  <si>
    <t>META REALIZADA</t>
  </si>
  <si>
    <t xml:space="preserve">IMPORTE DEVENGADO </t>
  </si>
  <si>
    <t>BENEFICIARIOS</t>
  </si>
  <si>
    <t xml:space="preserve">TIPO </t>
  </si>
  <si>
    <t>CANTIDAD</t>
  </si>
  <si>
    <t>AYUNTAMIENTO DE ZIRACUARETIRO</t>
  </si>
  <si>
    <t>GASTO CORRIENTE</t>
  </si>
  <si>
    <t xml:space="preserve">PORCENTAJE DE PERSONAL CAPACITADO </t>
  </si>
  <si>
    <t>___________________________________</t>
  </si>
  <si>
    <t>_______________________________</t>
  </si>
  <si>
    <t>_____________________________________</t>
  </si>
  <si>
    <t>____________________________________</t>
  </si>
  <si>
    <t>ISC. WILBERT ARNULFO OCHOA CHAVEZ</t>
  </si>
  <si>
    <t>PRESIDENTE MUNICIPAL</t>
  </si>
  <si>
    <t>SÍNDICO MUNICIPAL</t>
  </si>
  <si>
    <t>CONTRALOR MUNICIPAL</t>
  </si>
  <si>
    <t>"Bajo protesta de decir verdad, declaramos que este reporte y sus notas son razonablemente correctos, y son responsabilidad del emisor."</t>
  </si>
  <si>
    <t xml:space="preserve">01 PRESIDENCIA </t>
  </si>
  <si>
    <t xml:space="preserve">ÍNDICE DE EFICIENCIA </t>
  </si>
  <si>
    <t xml:space="preserve">PORCENTAJE DE MECANISMOS DE CONTROL Y COORDINACIÓN DE LAS DEPENDENCIAS FUNCIONALES </t>
  </si>
  <si>
    <t>PORCENTAJE DE MECANISMOS DE CONTROL Y COORDINACIÓN DE LAS DEPENDENCIAS FUNCIONALES</t>
  </si>
  <si>
    <t xml:space="preserve">PORCENTAJE DE ARCHIVO ORDENADO </t>
  </si>
  <si>
    <t>PORCENTAJE DE CONSULTAS ATENDIDAS</t>
  </si>
  <si>
    <t xml:space="preserve">PORCENTAJE DE PROGRAMAS DIFUNDIDOS DE MANERA OPORTUNA </t>
  </si>
  <si>
    <t xml:space="preserve">ÍNDICE DE ACCIONES EN COMUNICACIÓN SOCIAL </t>
  </si>
  <si>
    <t xml:space="preserve">ÍNDICE DE MODERNIZACIÓN ADMINISTRATIVA </t>
  </si>
  <si>
    <t>TASA DE VARIACIÓN DE PROCESOS ADMINISTRATIVOS MODERNIZADOS</t>
  </si>
  <si>
    <t>PORCENTAJE DE SISTEMAS DESARROLLADOS</t>
  </si>
  <si>
    <t>INDICE DE ATENCION DE SISTEMAS INFORMATICOS</t>
  </si>
  <si>
    <t>PORCENTAJE DE MECANISMOS DE TRANPSARENCIA VERIFICADOS</t>
  </si>
  <si>
    <t xml:space="preserve">PORCENTAJE DE CUMPLIMIENTO EN MATERIA DE TRANSPARENCIA </t>
  </si>
  <si>
    <t>PORCENTAJE DE CUMPLIMIENTO DE SOLICITDES DE INFORMACIÓN</t>
  </si>
  <si>
    <t>TASA DE VARIACIÓN EN MECANISMOS DE PARTICIPACIÓN CIUDADANA</t>
  </si>
  <si>
    <t>PORCENTAJE DE CONSEJOS DE PARTICIPACIÓN CIUDADANA FUNCIONALES</t>
  </si>
  <si>
    <t>PORCENTAJE DE ACCIONES DE PARTICIPACION CIUDADANA ESTABLECIDAS</t>
  </si>
  <si>
    <t xml:space="preserve">ALCANZAR UN ÍNDICE DE GESTIÓN PÚBLICA ADECUADA DE 2.3 </t>
  </si>
  <si>
    <t xml:space="preserve">SOSTENER REUNIONES DE TRABAJO CON AL MENOS 9 SECTORES SOCIALES DEL MUNICIPIO </t>
  </si>
  <si>
    <t xml:space="preserve">ATENDER EL 60% DE LAS SOLICITUDES QUE SE RECIBEN </t>
  </si>
  <si>
    <t>AUMENTAR EN UN 100% EL PORCENTAJE DE PROGRAMAS DIFUNDIDOS DE MANERA OPORTUNA</t>
  </si>
  <si>
    <t xml:space="preserve">ATENDER FAVORABLEMENTE EL 80% DE LAS CONSULTAS DE ARCHIVO </t>
  </si>
  <si>
    <t>AUMENTAR EN UN 100% EL PORCENTAJE DE SERVICIOS DIFUNDIDOS A LA CIUDADANIA</t>
  </si>
  <si>
    <t>AUMENTAR EN UN 20% LA PARTICIPACIÓN CIUDADANA EN EL MUNICIPIO</t>
  </si>
  <si>
    <t>PORCENTAJE DE INSTRUMENTOS JURÍDICOS EMITIDOS</t>
  </si>
  <si>
    <t>PORCENTAJE DE PERSONAS ATENDIDAS</t>
  </si>
  <si>
    <t>PORCENTAJE DE INSTRUMENTOS JURÍDICOS ELABORADOS</t>
  </si>
  <si>
    <t>PORCENTAJE DE BIENES PATRIMONIALES REGISTRADOS</t>
  </si>
  <si>
    <t>PORCENTAJE DE BIENES MUEBLES RESTAURADOS</t>
  </si>
  <si>
    <t>PORCENTAJE DE BIENES INMUEBLES ESCRITURADOS</t>
  </si>
  <si>
    <t>04 TESORERÍA</t>
  </si>
  <si>
    <t xml:space="preserve">BALANCE PRESUPUESTARIO SOSTENIBLE </t>
  </si>
  <si>
    <t>PORCENTAJE DE CUMPLIMIENTO DE LAS POLÍTICAS HACENDARIAS</t>
  </si>
  <si>
    <t>PORCENTAJE DE GASTO CORRIENTE OPTIMIZADO</t>
  </si>
  <si>
    <t>PORCENTAJE DE POLÍTICAS HACENDARIAS</t>
  </si>
  <si>
    <t>PORCENTAJE DE ELABORACIÓN DE PROYECTO DE LEY DE INGRESOS DEL MUNICIPIO</t>
  </si>
  <si>
    <t>MANTENER EN UN 14.10% EL AHORRO EN EL BALANCE PRESUPUESTARIO 2020</t>
  </si>
  <si>
    <t>IMPLEMENTAR 5 POLITICAS HACENDARIAS EN LA TESORERIA MUNICIPAL EN EL EJERCICIO ACTUAL</t>
  </si>
  <si>
    <t>05 CONTRALORÍA</t>
  </si>
  <si>
    <t>PORCENTAJE DE MECANISMOS TRASVERSALES DE ETICA Y DE RENDICION DE CUENTAS APLICADOS</t>
  </si>
  <si>
    <t>PORCENTAJE DE MECANISMOS APLICADOS</t>
  </si>
  <si>
    <t>INDICE DE  AUDITORIAS</t>
  </si>
  <si>
    <t>PORCENTAJE DE CUMPLIMIENTO DEL BUZON DE QUEJAS</t>
  </si>
  <si>
    <t>PORCENTAJE DE CUMPLIMIENTO DEL CODIGO DE ETICA</t>
  </si>
  <si>
    <t xml:space="preserve">TASA DE VARIACIÓN EN ATENCIÓN DE SOLICITUDES </t>
  </si>
  <si>
    <t>PORCENTAJE DE MECANISMOS DE RECEPCIÓN Y CONTROL DE SOLICITUDES FUNCIONALES</t>
  </si>
  <si>
    <t xml:space="preserve">PORCENTAJE DE ESTABLECIMIENTOS REGULARIZADOS </t>
  </si>
  <si>
    <t xml:space="preserve">PORCENTAJE DE IMPLEMENTACIÓN DE PROGRAMAS CÍVICOS </t>
  </si>
  <si>
    <t>PORCENTAJE DE CIUDADANOS PARTICIPANTES ACTIVIDADES CIVICAS</t>
  </si>
  <si>
    <t xml:space="preserve">OBTENER UNA VALORACIÓN POSITIVA EN LOS DOS MECANISMOS EVALUADOS </t>
  </si>
  <si>
    <t xml:space="preserve">LOGRAR UNA PARTICIPACIÓN DE 500 PERSONAS EN ACTIVIDADES CÍVICAS </t>
  </si>
  <si>
    <t>ÍNDICE DE MARCO JURÍDICO ADECUADO</t>
  </si>
  <si>
    <t xml:space="preserve">PORCENTAJE DE REGLAMENTOS ACTUALIZADOS </t>
  </si>
  <si>
    <t>ÍNDICE DE ACOMPAÑAMIENTO EN ELABORACIÓN DE REGLAMENTOS MUNICIPALES</t>
  </si>
  <si>
    <t>PORCENTAJE DE APLICACIÓN DE INSTRUMENTOS DE PLANEACIÓN</t>
  </si>
  <si>
    <t>PORCENTAJE DE INFORMACIÓN EN EL SISTEMA</t>
  </si>
  <si>
    <t>PORCENTAJE DE CUMPLIMIENTO DEL PMD</t>
  </si>
  <si>
    <t>ÍNDICE DE AUMENTO DE INSTRUMENTOS DE ADMINISTRACIÓN DE RECURSOS HUMANOS Y MATERIALES</t>
  </si>
  <si>
    <t>PORCENTAJE DE ESTRUCTURAS ORGÁNICAS CON ANÁLISIS ORGANIZACIONAL</t>
  </si>
  <si>
    <t>PORCENTAJE DE ESPACIOS DE TRABAJO ADECUADOS</t>
  </si>
  <si>
    <t>PORCENTAJE DE POLÍTICAS ADECUADAS EN EL MUNICIPIO</t>
  </si>
  <si>
    <t>PORCENTAJE DE PROGRAMAS DE DESARROLLO SOCIAL, MEJORAMIENTO DE LA VIVIENDA Y COMUNICACIÓN DE FAMILIAS MIGRANTES  GESTIONADOS</t>
  </si>
  <si>
    <t xml:space="preserve">PORCENTAJE DE BENEFICIARIOS SATISFECHOS CON EL PROGRAMA </t>
  </si>
  <si>
    <t>PORCENTAJE DE PERSONAS BENEFICIADAS Y GASTO OPERATIVO</t>
  </si>
  <si>
    <t>PORCENTAJE DE PROGRAMAS EDUCATIVOS APLICADOS EN EL MUNICIPIO</t>
  </si>
  <si>
    <t>PORCENTAJE DE PARTICIPACIÓN DE NIÑAS Y NIÑOS EN EL TEMA DE DERECHOS HUMANOS</t>
  </si>
  <si>
    <t>PORCENTAJE DE ACTIVIDADES CÍVICAS RELACIONADAS CON EL AMBITO EDUCATIVO</t>
  </si>
  <si>
    <t xml:space="preserve">PORCENTAJE DE OFERTA DEPORTIVA EN EL MUNICIPIO APLICADA </t>
  </si>
  <si>
    <t xml:space="preserve">PORCENTAJE DE SATISFACCIÓN DE LOS PARTICIPANTES EN PROGRAMAS DE FOMENTO DEPORTIVO </t>
  </si>
  <si>
    <t xml:space="preserve"> INDICE DE ESPACIOS DEPORTIVOS Y EQUIPAMIENTO DEPORTIVO </t>
  </si>
  <si>
    <t xml:space="preserve">PORCENTAJE DE TORNEOS DEPORTIVOS Y CARRERAS ATLETICAS REALIZADAS </t>
  </si>
  <si>
    <t xml:space="preserve">TASA DE VARIACIÓN EN IMPLEMENTACIÓN DE RODADAS CICLISTAS </t>
  </si>
  <si>
    <t>PORCENTAJE DE ACCIONES ORIENTADAS AL FORTALECIMIENTO DE LA JUVENTUD</t>
  </si>
  <si>
    <t xml:space="preserve">PORCENTAJE DE PARTICIPACION EN EVENTOS CIVICOS CULTURALES  </t>
  </si>
  <si>
    <t xml:space="preserve">TASA DE VARIACIÓN EN LOS PARTICIPANTES DE  EVENTOS CULTURALES </t>
  </si>
  <si>
    <t xml:space="preserve">PORCENTAJE DE COBERTURA DE LAS COMUNIDADES CON PROGRAMAS Y EVENTOS CULTURALES </t>
  </si>
  <si>
    <t>TASA DE VARIACION DE PROGRAMAS CULTURALES APLICADOS EN EL MUNICIPIO</t>
  </si>
  <si>
    <t>PORCENTAJE DE SATISFACCION DE LA INSTALACION DE BOCINAS</t>
  </si>
  <si>
    <t>PORCENTAJE DE AUMENTO DE PERCEPCIÓN DE LOS DERECHOS HUMANOS</t>
  </si>
  <si>
    <t>TASA DE VARIACIÓN DE ACTIVIDADES DE FORTALECIMIENTO A LAS MUJERES</t>
  </si>
  <si>
    <t>PORCENTAJE DE ACTIVIDADES DE FORTALECIMIENTO A LA MUJER</t>
  </si>
  <si>
    <t>PORCENTAJE DE INCREMENTO DE BENEFICIARIAS DE LOS PROGRAMAS DE CREDITO A LA MUJER</t>
  </si>
  <si>
    <t>PORCENTAJE DE SATISFACCION DE LAS CONMEMORACIONES REELEVANTES</t>
  </si>
  <si>
    <t xml:space="preserve">PORCENTAJE DE POBLACIÓN INDÍGENA ATENDIDA </t>
  </si>
  <si>
    <t xml:space="preserve">PORCENTAJE DE ACCIONES ENCAMINADAS PARA LA POBLACIÓN INDÍGENA IMPLEMENTADAS </t>
  </si>
  <si>
    <t xml:space="preserve">OBTENER UN PROMEDIO DE 80 EN LAS EVALUACIONES REALIZADAS </t>
  </si>
  <si>
    <t xml:space="preserve">BENEFICIAR A 25 ADULTOS MAYORES PADRES DE MIGRANTES </t>
  </si>
  <si>
    <t xml:space="preserve">OBTENER UN 80% DE ENCUESTAS SATISFACTORIAS </t>
  </si>
  <si>
    <t xml:space="preserve">BENEFICIAR AL 80% DE LAS INSTITUCIONES EDUCATIVAS </t>
  </si>
  <si>
    <t xml:space="preserve">OBTENER UN 80% DE SATISFACCIÓN EN LOS PROGRAMAS DE FOMENTO DEPORTIVO </t>
  </si>
  <si>
    <t xml:space="preserve">REHABILITAR 6 DE LOS 13 ESPACIOS DEPORTIVOS EXISTENTES EN EL MUNICIPIO Y ADQUIRIR 4 EQUIPOS DEPORTIVOS </t>
  </si>
  <si>
    <t>IMPLEMENTAR 4 ACCIONES DE FORTALECIMIENTO DE LA JUVENTUD</t>
  </si>
  <si>
    <t>CONFORMAR LA BANDA DE GUERRA Y QUE ESTA PARTICIPE EN 10 EVENTOS</t>
  </si>
  <si>
    <t>SE BUSCA OBTENER UN 60% DE SATISFACCION EN LOS CIUDADANOS DE LOS MUNICIPIOS</t>
  </si>
  <si>
    <t>AUMENTAR A CINCO EL NÚMERO DE PROGRAMAS QUE BENEFICIAN A LAS MUJERES DEL MUNICIPIO</t>
  </si>
  <si>
    <t>AUMENTAR A 25 EL NUMERO DE MUJERES BENEFICIADAS CON PROGRAMAS DE CREDITO</t>
  </si>
  <si>
    <t>OBTENER UN 80% DE SATISFACCIÓN DE LOS EVENTOS DE CONMERACION REELEVANTES DE LA MUJER</t>
  </si>
  <si>
    <t>SIN INFORMACIÓN</t>
  </si>
  <si>
    <t>BIENESTAR SOCIAL Y DESARROLLO HUMANO INCLUYENTE</t>
  </si>
  <si>
    <t>PORCENTAJE DE PROGRAMAS SEGURIDAD ALIMENTARIA IMPLEMENTADOS EN EL MUNICIPIO</t>
  </si>
  <si>
    <t xml:space="preserve">PORCENTAJE DE POBLACION IMPACTADA POR FESTIVIDADES </t>
  </si>
  <si>
    <t xml:space="preserve">PORCENTAJE DE PERSONAS BENEFICIADAS </t>
  </si>
  <si>
    <t xml:space="preserve">PORCENTAJE DE ADULTOS MAYORES ATENDIDOS </t>
  </si>
  <si>
    <t>INDICE DE  DE APLICACIÓN DE PROGRAMAS PARA ADULTOS MAYORES</t>
  </si>
  <si>
    <t>PORCENTAJE DE CIUDADANOS CON SERVICIOS DE SALUD BRINDADOS</t>
  </si>
  <si>
    <t>PORCENTAJE DE SATISFACCION DE SERVICIOS DE SALUD BRINDADOS</t>
  </si>
  <si>
    <t xml:space="preserve">CREACION DE 2 PROGRAMAS PARA ADULTOS MAOYRES </t>
  </si>
  <si>
    <t>TASA DE VARIACION DE MECANISMOS DE REGULACIÓN</t>
  </si>
  <si>
    <t>PORCENTAJE  DE MECANISMOS VERIFICADOS</t>
  </si>
  <si>
    <t>PORCENTAJE DE AVANCE DE PROGRAMAS DE DESARROLLO URBANO REQUERIDOS PARA EL MUNICIPIO</t>
  </si>
  <si>
    <t>PORCENTAJE DE POBLACIÓN IMPACTADA POR ACTIVIDADES DE CONCIENTIZACIÓN AMBIENTAL</t>
  </si>
  <si>
    <t>TASA DE VARIACIÓN EN PROGRAMAS DE FOMENTO A LA CULTURA AMBIENTAL</t>
  </si>
  <si>
    <t>PORCENTAJE DE EJIDOS BENEFICIADOS</t>
  </si>
  <si>
    <t>PORCENTAJE DE EQUIPOS CONTRA INCENDIOS ENTREGADOS</t>
  </si>
  <si>
    <t>PORCENTAJE DE ALUMNOS Y AGRICULTORES BENEFICIADAS</t>
  </si>
  <si>
    <t>PORCENTAJE DE BENEFICIARIOS SATISFECHOS</t>
  </si>
  <si>
    <t>PORCENTAJE DE METROS LINEALES DE AGUA POTABLE, REDES DE  DRENAJE SANITARIO Y ELECTRIFICACION</t>
  </si>
  <si>
    <t>PORCENTAJE DE METROS LINEALES Y METROS CUADRADOS DE INFRAESTRUCTURA</t>
  </si>
  <si>
    <t xml:space="preserve">CUMPLIR EL 100% DE LA META PLANTEADA (2 MECANISMOS) </t>
  </si>
  <si>
    <t xml:space="preserve">LOGRAR EL 100% DE LA META DE PROGRAMAS A ELABORAR </t>
  </si>
  <si>
    <t>SE BUSCA CONTAR CON 1600 BENEFICIARIOS DE LOS PROGRMAS DE MEDIO AMBIENTE</t>
  </si>
  <si>
    <t>AUMENTAR A 9 LOS EJIDOS BENEFICIADOS CON EL PROGRAMA DE REFORESTACION</t>
  </si>
  <si>
    <t>ENTREGAR 45 EQUIPOS CONTRA INCENDIOS A LOS DISTINTOS EJIDOS DEL MUNICIPIO</t>
  </si>
  <si>
    <t>LOGRAR 120 METROS CUADRADOS  DE VIALIDADES URBANAS, 1280 METROS LINEALES DE VIALIDADES URBANAS Y 120 METROS CUADRADOS DE EDIFICACIONES PARA LA SEGURIDAD</t>
  </si>
  <si>
    <t>TASA DE VARIACION DE DIFUSIÓN DE ACTIVIDADES PARA CONCIENTIZACIÓN DE RIESGOS</t>
  </si>
  <si>
    <t>TASA DE VARIACION DE ACTIVIDADES DE CONCIENTIZACIÓN</t>
  </si>
  <si>
    <t>PORCENTAJE DE AVANCE ADMINISTRATIVO PARA LA GESTION Y REALIZACION</t>
  </si>
  <si>
    <t>TASA DE VARIACIÓN EN EL TIEMPO DE RESPUESTA DE INCENDIOS</t>
  </si>
  <si>
    <t>TASA DE VARIACIÓN EN ACTIVIDADES DE  CONSCIENTIZACION EN GESTION DE RIESGOS Y EMERGENCIAS MEDICAS</t>
  </si>
  <si>
    <t xml:space="preserve">TASA DE VARIACIÓN EN DELITOS REGISTRADOS EN EL MUNICIPIO </t>
  </si>
  <si>
    <t>PORCENTAJE DE PERSONAS CON EQUIPO DE SEGURIDAD Y SEGURO DE VIDA</t>
  </si>
  <si>
    <t>TASA DE VARIACIÓN EN ACCIONES EN MATERIA DE TRÁNSITO MUNICIPAL</t>
  </si>
  <si>
    <t>REDUCIR LOS TIEMPOS DE RESPUESTA PARA COMBATIR INCENDIOS</t>
  </si>
  <si>
    <t xml:space="preserve">REALIZAR 8 PROGRAMAS DE PREVENCIÓN Y GESTIÓN DE RIESGOS ENFOCADOS A LA CIUDADANÍA EN GENERAL </t>
  </si>
  <si>
    <t>DISMINUIR EN UN 30 % LOS DELITOS DEL MUNICIPIO</t>
  </si>
  <si>
    <t>ÍNDICE DE COBERTURA DE LOS SERVICIOS PÚBLICOS MUNICIPALES</t>
  </si>
  <si>
    <t>PORCENTAJE DE SATISFACCIÓN DE LA CIUDADANÍA EN LOS SERVICIOS PÚBLICOSMUNICIPALES</t>
  </si>
  <si>
    <t>ÍNDICE DE SATIFACCIÓN DE LOS USUARIOS</t>
  </si>
  <si>
    <t>PORCENTAJE DE PLAZAS Y ÁREAS VERDES EN BUEN ESTADO.</t>
  </si>
  <si>
    <t>PORCENTAJE DE SATISFACCIÓN EN EL SERVICIO DE RECOLECCIÓN DE BASURA.</t>
  </si>
  <si>
    <t>PORCENTAJE DE FUNCIONALIDAD DEL SERVICIO DE CITIRS</t>
  </si>
  <si>
    <t>TASA DE VARIACION EN ACCIONES IMPLEMENTADAS EN LOS PANTEONES DEL MUNICIPIO.</t>
  </si>
  <si>
    <t>PORCENTAJE DE LUMINARIAS ATENDIDOS EN EL MANTENIMIENTO DEL ALUMBRADO PÚBLICO</t>
  </si>
  <si>
    <t>TASA DE VARIACIÓN DE ANIMALES SACRIFICADOS</t>
  </si>
  <si>
    <t>AUMENTAR EN 0.85 EL ÍNDICE DE COBERTURA DE LOS SERVICIOS PÚBLICOS</t>
  </si>
  <si>
    <t>CONTAR CON EL 100% DE LA CIUDADANÍA SATISFECHA POR LA PERCEPCIÓN DE LOS SERVICIOS PÚBLICOS</t>
  </si>
  <si>
    <t>AUMENTAR EN 0.85 EL ÍNDICE DE PERSONAS SATISFECHAS CON LOS SERVICIOS PÚBLICOS</t>
  </si>
  <si>
    <t xml:space="preserve">EFECTUAR LA RECOLECCION DE MANERA ADECUADA </t>
  </si>
  <si>
    <t xml:space="preserve">TASA DE VARIACIÓN EN IMPLEMENTACIÓN DE PROGRAMAS </t>
  </si>
  <si>
    <t>PORCENTAJE DE CREDITOS GESTIONADOS</t>
  </si>
  <si>
    <t xml:space="preserve">PORCENTAJE DE PRODUCTORES INFORMADOS </t>
  </si>
  <si>
    <t>PORCENTAJE DE BENEFICIARIOS</t>
  </si>
  <si>
    <t>PORCENTAJE DE PRODUCTORES CAPACITADOS</t>
  </si>
  <si>
    <t>PORCENTAJE DE GESTION DE PROGRAMAS DE DESARROLLO RURAL</t>
  </si>
  <si>
    <t>PORCENTAJE DE PROGRAMAS DE INOCUIDAD Y SUSTEANTABILIDAD EN EL EJERCICIO ACTUAL</t>
  </si>
  <si>
    <t>PORCENTAJE DE KILOMETROS DE CAMINOS REHABILITADOS EN EL EJERCICIO ACTUAL</t>
  </si>
  <si>
    <t>PORCENTAJE DE CONVENIOS EN MATERIA DE TURISMO</t>
  </si>
  <si>
    <t>PORCENTAJE DE PROGRAMAS DE DIFUSIÓN TURISTICA</t>
  </si>
  <si>
    <t>PORCENTAJE DE PROGRAMAS DE TURISMO RURAL Y SOCIAL</t>
  </si>
  <si>
    <t xml:space="preserve">PORCENTAJE DE SATISFACCIÓN DE LOS PARTICIPANTES </t>
  </si>
  <si>
    <t>PORCENTAJE DE VISITANTES A LA CELEBRACIÓN DE NOCHE DE MUERTOS</t>
  </si>
  <si>
    <t>PORCENTAJE DE PRESTADORES DE SERVICIOS INCORPORADOS AL REGISTRO NACIONAL DE TURISMO</t>
  </si>
  <si>
    <t>AUMENTAR EN 20 EL NUMERO DE EMPRESAS DENTRO DEL MUNICIPIO EN 2020</t>
  </si>
  <si>
    <t>CONTRIBUIR A QUE 50 PERSONAS SE BENEFICIEN EN PROGRAMAS DE DESARROLLO ECONOMICO</t>
  </si>
  <si>
    <t>SE AUMENTA EL NUMERO DE CREDITOS GESTIONADOS A 50</t>
  </si>
  <si>
    <t>AUMENTAR EN 700 PERSONAS EL NUMERO DE BENEFICIARIOS DURANTE 2020</t>
  </si>
  <si>
    <t xml:space="preserve">LOGRAR UNA META DE VISITANTES DE 15,550 PERSONAS EN EL EJERCICIO </t>
  </si>
  <si>
    <t>CELEBRAR 3 CONVENIOS EN MATERIA TURÍSTICA</t>
  </si>
  <si>
    <t xml:space="preserve">GENERAR TRES PROGRAMAS DE DIFUSIÓN TURÍSTICA EN EL EJERCICIO </t>
  </si>
  <si>
    <t>EJECUTAR 5 PROGRAMAS DE TURISMO RURAL Y SOCIAL</t>
  </si>
  <si>
    <t xml:space="preserve">QUE UN MÍNIMO DEL 80% DE LOS PARTICIPANTES DE LA FERIA SE ENCUENTREN SATISFECHOS </t>
  </si>
  <si>
    <t>TESORERO  MUNICIPAL</t>
  </si>
  <si>
    <t>FONDO IV</t>
  </si>
  <si>
    <t xml:space="preserve">GOBIERNO ABIERTO, TRANSPARENTE Y EFICIENTE </t>
  </si>
  <si>
    <t>03 SINDICATURA</t>
  </si>
  <si>
    <t>06 SECRETARÍA</t>
  </si>
  <si>
    <t xml:space="preserve">06 SERCETARÍA </t>
  </si>
  <si>
    <t>07 PLANEACIÓN</t>
  </si>
  <si>
    <t xml:space="preserve">08 OFICIALÍA </t>
  </si>
  <si>
    <t xml:space="preserve">09 POLÍTICA SOCIAL </t>
  </si>
  <si>
    <t xml:space="preserve">10 DIF </t>
  </si>
  <si>
    <t>12 OBRAS PÚBLICAS</t>
  </si>
  <si>
    <t>14 SERVICIOS PÚBLICOS MUNICIPALES</t>
  </si>
  <si>
    <t>15 DESARROLLO ECONOMICO</t>
  </si>
  <si>
    <t xml:space="preserve">PROSPERIDAD ECONÓMICA </t>
  </si>
  <si>
    <t xml:space="preserve">SEGURIDAD PÚBLICA </t>
  </si>
  <si>
    <t xml:space="preserve">13 DELEGACIÓN DE TRÁNSITO Y VIALIDAD </t>
  </si>
  <si>
    <t xml:space="preserve">CONSOLIDAR LA EFICACIA, EFICIENCIA Y LA TRANSPARENCIA DEL GOBIERNO MUNICIPAL, MEDIANTE ESFUERZOS CONJUNTOS PARA ATENDER LOS REZAGOS INSTITUCIONALES Y GARANTIZAR UNA OPORTUNA Y ADECUADA ATENCIÓN A LA CIUDADANÍA </t>
  </si>
  <si>
    <t>MEJORAR LOS NIVELES DE EFICIENCIA DE LA GESTIÓN PÚBLICA MUNICIPAL</t>
  </si>
  <si>
    <t>COORDINACION ADECUADA DE LOS ASUNTOS DE GOBIERNO</t>
  </si>
  <si>
    <t xml:space="preserve">GESTIÓN DE LOS ASUNTOS DE GOBIERNO </t>
  </si>
  <si>
    <t>MECANISMOS DE CONTROL Y COORDINACIÓN DEL PERSONAL ADECUADOS</t>
  </si>
  <si>
    <t>COORDINACIÓN DE LAS ACTIVIDADES DE LAS DEPENDENCIAS</t>
  </si>
  <si>
    <t xml:space="preserve">ARCHIVO MUNICIPAL ORDENADO Y MODERNO QUE PRESERVA DIGNAMENTE LA RIQUEZA DOCUMENTAL DEL MUNICIPIO Y SU MEMORIA HISTÓRICA. </t>
  </si>
  <si>
    <t xml:space="preserve">SE APLICAN MECANISMOS DE PRESERVACIÓN Y MANEJO ADECUADO DEL ARCHIVO MUNICIPAL </t>
  </si>
  <si>
    <t xml:space="preserve">IMPLEMENTACIÓN DEL SISTEMA INSTITUCIONAL DE ARCHIVOS Y DIFUSIÓN DEL ARCHIVO MUNICIPAL  </t>
  </si>
  <si>
    <t>DIFUSIÓN OPORTUNA Y CLARA DE LAS ACTIVIDADES DEL GOBIERNO MUNICIPAL A LOS CIUDADANOS</t>
  </si>
  <si>
    <t xml:space="preserve">LOS SERVICIOS SE DIFUNDEN A LA CIUDADANÍA </t>
  </si>
  <si>
    <t xml:space="preserve">ESTRECHAR CANALES DE COMUNICACIÓN CON LA CIUDADANÍA </t>
  </si>
  <si>
    <t xml:space="preserve">PROCEDIMIENTOS ADMINISTRATIVOS MODERNOS Y EFICIENTES. </t>
  </si>
  <si>
    <t>LOS PROCESOS DE LA ADMINISTRACIÓN SE MODERNIZAN</t>
  </si>
  <si>
    <t>DESARROLLO DE SISTEMAS WEB DE ACUERDO A NECESIDADES</t>
  </si>
  <si>
    <t>MANTENIMIENTO DE EQUIPO INFORMÁTICO Y CAPACITACIÓN AL PERSONAL</t>
  </si>
  <si>
    <t xml:space="preserve"> MECANISMOS DE TRANSPARENCIA  QUE FAVORECEN LA RENDICIÓN DE CUENTAS A LA CIUDADANÍA. </t>
  </si>
  <si>
    <t xml:space="preserve"> SE APLICAN LOS MECANISMOS DE TRANSPARENCIA </t>
  </si>
  <si>
    <t xml:space="preserve"> IMPULSAR UN GOBIERNO ABIERTO Y HONESTO VIGILANDO EL CUMPLIMIENTO DE LAS OBLIGACIONES DE TRANSPARENCIA </t>
  </si>
  <si>
    <t xml:space="preserve">MECANISMOS DE INCORPORACIÓN DE LA VOZ DE LOS CIUDADANOS COMO EL EJE PRINCIPAL DE LA ACCIÓN DE GOBIERNO, SUS PROGRAMAS Y LAS POLÍTICAS PÚBLICAS QUE SE IMPLEMENTAN. </t>
  </si>
  <si>
    <t>LOGRAR LA PARTICIPACION CIUDADANA EN LOS CONSEJOS CIUDADANOS</t>
  </si>
  <si>
    <t xml:space="preserve">ESTABLECER ACCIONES PARA IMPULSAR LA PARTICIPACIÓN CIUDADANA </t>
  </si>
  <si>
    <t xml:space="preserve">CERTEZA JURÍDICA EN LAS ACCIONES DEL GOBIERNO MUNICIPAL MEDIANTE EL USO DE MECANISMOS ADECUADOS E INFORMACIÓN VERAZ Y ORDENADA DEL PATRIMONIO MUNICIPAL. </t>
  </si>
  <si>
    <t xml:space="preserve"> INSTRUMENTOS JURIDICOS REALIZADOS</t>
  </si>
  <si>
    <t xml:space="preserve"> BRINDAR ATENCIÓN CIUDADANA Y  ACOMPAÑAMIENTO A VÍCTIMAS (GASTOS OPERATIVOS)</t>
  </si>
  <si>
    <t xml:space="preserve"> ASESORIAS JURÍDICAS IMPARTIDAS</t>
  </si>
  <si>
    <t xml:space="preserve"> BRINDAR ASESORÍA JURÍDICA E INSTRUMENTOS JURÍDICOS (GASTOS OPERATIVOS)</t>
  </si>
  <si>
    <t>MECANISMOS DE CONTROL DE PATRIMONIO IMPLEMENTADOS</t>
  </si>
  <si>
    <t>PROGRAMA DE RESTAURACIÓN DE BIENES MUEBLES E INMUEBLES</t>
  </si>
  <si>
    <t>ESCRITURACIÓN DE BIENES</t>
  </si>
  <si>
    <t xml:space="preserve"> HACIENDA PÚBLICA MUNICIPAL FORTALECIDA</t>
  </si>
  <si>
    <t>SE IMPLEMENTAN POLÍTICAS HACENDARIAS</t>
  </si>
  <si>
    <t xml:space="preserve">APEGAR LA ACTIVIDAD GUBERNAMENTAL A LOS PRINCIPIOS DE EFICIENCIA, EFICACIA Y RACIONALIDAD DEL GASTO (GASTOS OPERATIVOS) </t>
  </si>
  <si>
    <t>COORDINAR LA POLÍTICA HACENDARIA MUNICIPAL</t>
  </si>
  <si>
    <t>ELABORAR EL PROYECTO DE LEY DE INGRESOS DEL MUNICIPIO</t>
  </si>
  <si>
    <t>MECANISMOS PARA GARANTIZAR LA ÉTICA DE LOS SERVIDORES PÚBLICOS Y EL CUMPLIMIENTO DE LA NORMATIVIDAD EN MATERIA DE RENDICIÓN DE CUENTAS ADECUADOS</t>
  </si>
  <si>
    <t xml:space="preserve"> SE APLICAN LOS MECANISMOS DE RENDICIÓN DE CUENTAS</t>
  </si>
  <si>
    <t xml:space="preserve">IMPLEMENTAR EL PROGRAMA ANUAL DE AUDITORÍAS (GASTOS OPERATIVOS) </t>
  </si>
  <si>
    <t xml:space="preserve"> DAR SEGUIMIENTO EN EL CUMPLIMIENTO DE LAS OBLIGACIONES DE LOS SERVIDORES PÚBLICOS</t>
  </si>
  <si>
    <t>IMPLEMENTAR UN SISTEMA DE QUEJAS Y SUGERENCIAS</t>
  </si>
  <si>
    <t>REVISAR EL CUMPLIMIENTO DEL CÓDIGO DE ÉTICA</t>
  </si>
  <si>
    <t xml:space="preserve"> INTEGRAR LOS COMITÉS DE VIGILANCIA DE LA CONTRALORÍA </t>
  </si>
  <si>
    <t xml:space="preserve">LA CIUDADANÍA PARTICIPA EN LA PRESERVACIÓN DE LOS VALORES CÍVICOS Y DEMOCRÁTICOS  </t>
  </si>
  <si>
    <t xml:space="preserve"> IMPLEMENTAR PROGRAMAS CÍVICOS </t>
  </si>
  <si>
    <t>ATENCIÓN ADECUADA, OPORTUNA, EFICAZ Y EFICIENTE A LA CIUDADANÍA EN LAS SOLICITUDES Y TRÁMITES QUE REALIZAN EN LAS OFICINAS DEL GOBIERNO MUNICIPAL.</t>
  </si>
  <si>
    <t>MECANISMOS DE RECEPCIÓN Y CONTROL DE SOLICITUDES ADECUADOS</t>
  </si>
  <si>
    <t xml:space="preserve">BRINDAR ATENCIÓN A LA CIUDADANÍA (GASTOS OPERATIVOS) </t>
  </si>
  <si>
    <t>EXPEDIR LAS LICENCIAS DE FUNCIONAMIENTO MUNICIPAL</t>
  </si>
  <si>
    <t>MARCO JURÍDICO ADECUADO A LAS DINÁMICAS,. CONDICIONES, NECESIDADES Y REALIDADES SOCIALES QUE PERMITE UNA REGULACIÓN QUE FORTALECE LA CONVIVNCIA Y EL DESARROLLO MUNICIPAL.</t>
  </si>
  <si>
    <t>LOS REGLAMENTOS MUNICIPALES SON ADECUADOS Y ESTÁN ACTUALIZADOS</t>
  </si>
  <si>
    <t>REVISIÓN Y ACOMPAÑIENTO EN LA ELABORACIÓN DE LOS PROYECTOS DE REGLAMENTOS MUNICIPALES</t>
  </si>
  <si>
    <t xml:space="preserve">INTERÉS POR INCORPORAR LA PLANEACIÓN MUNICIPAL COMO UNA HERRAMIENTA PERMANENTE PARA LA EJECUCIÓN DE LAS ACCIONES DE GOBIERNO Y LA DIRECCIÓN DEL DESARROLLO DEL MUNICIPIO. </t>
  </si>
  <si>
    <t xml:space="preserve"> SE APLICAN ADECUADAMENTE LOS  INSTRUMENTOS DE PLANEACIÓN </t>
  </si>
  <si>
    <t xml:space="preserve"> DISEÑAR LOS INSTRUMENTOS DE PLANEACIÓN, CONTROL, EVALUACIÓN Y SEGUIMIENTO MUNICIPALES</t>
  </si>
  <si>
    <t xml:space="preserve"> MONITOREO Y SEGUIMIENTO AL PLAN MUNICIPAL DE DESARROLLO (GASTOS OPERATIVOS) </t>
  </si>
  <si>
    <t>BUENA GESTION DE LOS RECURSOS HUMANOS Y MATERIALES DE LA ADMINISTRACIÓN</t>
  </si>
  <si>
    <t>ELABORACIÓN DE UN MARCO NORMATIVO INTERNO ADECUADO (GASTOS OPERATIVOS)</t>
  </si>
  <si>
    <t>ELABORACIÓN E IMPLEMENTACIÓN DEL PROGRAMA ANUAL DE CAPACITACIÓN DE LOS SERVIDORES PÚBLICOS</t>
  </si>
  <si>
    <t xml:space="preserve">MEJORAMIENTO DE LOS ESPACIOS DE TRABAJO </t>
  </si>
  <si>
    <t>MEJORAR LAS CONDICIONES DE VIDA DE LOS HABITANTES DEL MUNICIPIO, FORTALECIENDO EL TEJIDO SOCIAL Y LAS REDES ENTRE LA POBLACIÓN, Y PROMOVIENDO UN ENTORNO DE BIENESTAR PARA TODOS, BAJO LOS PRINCIPIOS DE INCLUSIÓN Y RESPETO A LOS DERECHOS HUMANOS.</t>
  </si>
  <si>
    <t>POLÍTICAS ADECUADAS PARA GARANTIZAR EL BIENESTAR SOCIAL Y DESARROLLO DE LA POBLACIÓN</t>
  </si>
  <si>
    <t>ALTA GESTIÓN DE LOS PROGRAMAS DE DESARROLLO SOCIAL</t>
  </si>
  <si>
    <t>FORTALECER EL VÍNCULO CON LOS MIGRANTES MEDIANTE EL PROGRAMA DE PALOMAS MENSAJERAS</t>
  </si>
  <si>
    <t>IMPLEMENTACIÓN Y GESTIÓN DE PROGRAMAS DE DESARROLLO SOCIAL (GASTO OPERATIVO) (DESPENSAS, CALZADO Y ÚTILES ESCOLARES)</t>
  </si>
  <si>
    <t>PROGRAMAS PARA EL MEJORAMIENTO DE VIVIENDA (LÁMINA, CEMENTO, Y PROGRAMA DE VIVIENDA MUNICIPAL)</t>
  </si>
  <si>
    <t>APERTURAR LA TIENDA MUNICIPAL</t>
  </si>
  <si>
    <t xml:space="preserve">SE CONTRIBUYE EN LA MEJORA DE LAS OPORTUNDIDADES EDUCATIVAS EN EL MUNICIPIO Y SE PROMUEVE UNA EDUCACIÓN INCLUYENTE, EQUITATIVA Y DE CALIDAD, Y EL INVOLUCRAMIENTO DE LA SOCIEDAD CIVIL </t>
  </si>
  <si>
    <t>IMPLEMENTACIÓN ADECUADA DE LOS PROGRAMAS PARA CONTRIBUIR AL FORTALECIMIENTO EDUCATIVO</t>
  </si>
  <si>
    <t xml:space="preserve">FOMENTAR LA PARTICIPACIÓN DE NIÑAS Y NIÑOS REFERENTE A SUS DERECHOS HUMANOS (SIPINNA) </t>
  </si>
  <si>
    <t>EVENTOS CÍVICOS RELACIONADOS CON EL ÁMBITO EDUCATIVO</t>
  </si>
  <si>
    <t xml:space="preserve">LLEVAR A CABO EL PROGRAMA PRESIDENTE EN TU ESCUELA </t>
  </si>
  <si>
    <t xml:space="preserve">SE PROMUEVE LA CULTURA DEL DEPORTE Y LA ACTIVIDAD FÍSICA Y EXISTE UNA AMPLIA OFERTA DEPORTIVA QUE FORTALECE EL DESARROLLO E INTEGRACIÓN DE LA POBLACIÓN, Y SE FORTALECE A LOS JÓVENES DEL MUNICIPIO.  </t>
  </si>
  <si>
    <t xml:space="preserve">SUFICIENCIA DE  PROGRAMAS DE FOMENTO DEPORTIVO </t>
  </si>
  <si>
    <t>REHABILITACIÓN DE ESPACIOS DEPORTIVOS Y ADQUISICIÓN DE MATERIAL DEPORTIVO</t>
  </si>
  <si>
    <t>TALLERES ENCAMINADOS A LAS ESCUELAS DEPORTIVAS, TORNEOS DEPORTIVOS, OLIMPIADAS DEPORTIVAS-EDUCATIVAS Y CARRERAS ATLÉTICA</t>
  </si>
  <si>
    <t>RODADAS CICLISTAS</t>
  </si>
  <si>
    <t>SE REALIZAN ACCIONES ENCAMINADAS AL FORTALECIMIENTO DE LA JUVENTUD</t>
  </si>
  <si>
    <t xml:space="preserve">PREMIO AL MÉRITO JUVENIL, MES DE LA JUVENTUD Y RUTAS DE LA JUVENTUD, ASÍ COMO CREACIÓN DE LA BANDA DE GUERRA MUNICIPAL (GASTOS OPERATIVOS) </t>
  </si>
  <si>
    <t xml:space="preserve">SE PRESERVAN LOS VALORES Y LA CULTURA DEL MUNICIPIO, Y  SU IDENTIDAD, COSTUMBRES Y TRADICIONES SE DEFINEN Y REVALORIZAN  </t>
  </si>
  <si>
    <t>ALTA OFERTA DE PROGRAMAS Y EVENTOS CULTURALES</t>
  </si>
  <si>
    <t xml:space="preserve"> LLEVAR A CABO TALLERES DE VERANO PARA EL FORTALECIMIENTO CULTURAL</t>
  </si>
  <si>
    <t>TRABAJAR CON LA POBLACIÓN DEL MUNICIPIO PARA ACERCAR DE FORMA PERMANENTE TALLERES Y CONCIERTOS QUE FOMENTEN EL ARTE Y LA CULTURA</t>
  </si>
  <si>
    <t>INSTALAR BOCINAS AMBIENTALES EN LA PLAZA PRINCIPAL PARA FOMENTAR LA APRECIACIÓN MUSICAL</t>
  </si>
  <si>
    <t xml:space="preserve">OBSERVANCIA DE  LA IGUALDAD SUSTANTIVA, RESPETO DE LOS DERECHOS HUMANOS DE LAS MUJERES, SOCIEDAD JUSTA, INCLUYENTE Y EQUITATIVA Y PREVALENCIA DE UN AMBIENTE PROPICIO PARA SU DESARROLLO </t>
  </si>
  <si>
    <t>ACTIVIDADES ADECUADAS DE FORTALECIMIENTO A LA MUJER</t>
  </si>
  <si>
    <t xml:space="preserve"> TALLERES DE FORTALECIMIENTO DE LA MUJER (GASTOS OPERATIVOS)</t>
  </si>
  <si>
    <t xml:space="preserve">PROGRAMA DE PRÉSTAMOS PALABRA DE MUJER Y PROGRAMA DE MICROCRÉDITOS A LA MUJER </t>
  </si>
  <si>
    <t>CONMEMORACIÓN DE FECHAS RELEVANTES DE LA MUJER</t>
  </si>
  <si>
    <t>SUFICIENCIA DE  PROGRAMAS DE SEGURIDAD ALIMENTARIA</t>
  </si>
  <si>
    <t>FESTIVIDADES DIF (GASTOS OPERATIVOS)</t>
  </si>
  <si>
    <t xml:space="preserve"> PROGRAMAS DE ALIMENTACION</t>
  </si>
  <si>
    <t xml:space="preserve">SE FOMENTA UN MUNICIPIO INCLUYENTE Y GARANTE DE LOS DERECHOS HUMANOS </t>
  </si>
  <si>
    <t>SE GESTIONAN APOYOS PARA LOS ADULTOS MAYORES DEL MUNICIPIO</t>
  </si>
  <si>
    <t xml:space="preserve">PROYECTOS PARA EL DESARROLLO INTEGRAL DE LOS ADULTOS MAYORES </t>
  </si>
  <si>
    <t xml:space="preserve">SE FOMENTA LA PRESERVACIÓN DE LOS RASGOS CULTURALES DE LAS COMUNIDADES INDÍGENAS </t>
  </si>
  <si>
    <t xml:space="preserve">ACCIONES ENCAMINADAS A LA PRESERVACIÓN DE LA CULTURA DE LA COMUNIDAD INDÍGENA </t>
  </si>
  <si>
    <t>AMPLIA COBERTURA DE LOS SERVICIOS DE SALUD EN EL MUNICIPIO</t>
  </si>
  <si>
    <t xml:space="preserve">SE DA ATENCIÓN ADECUADA A LOS CIUDADANOS EN TEMAS DE SALUD Y PERSONAS CON DISCAPACIDAD </t>
  </si>
  <si>
    <t>PROGRAMAS DE SALUD QUE OTORGUEN COBERTURA A LOS HABITANTES DEL MUNICIPIO</t>
  </si>
  <si>
    <t xml:space="preserve">GESTIÓN TERRITORIAL EFICIENTE E INCLUYENTE QUE POSIBILITA LA PLANEACIÓN Y REGULACIÓN DEL CRECIMIENTO URBANO </t>
  </si>
  <si>
    <t xml:space="preserve">MECANISMOS ACTUALIZADOS DE ORDENAMIENTO TERRITORIAL ADECUADOS </t>
  </si>
  <si>
    <t xml:space="preserve"> ELABORACIÓN DE PROGRAMAS DE DESARROLLO URBANO</t>
  </si>
  <si>
    <t xml:space="preserve">1A. ETAPA DE LA NOMENCLATURA DE VIALIDADES Y DELIMITACIONES DE LAS COLONIAS DEL MUNICIPIO (GASTO OPERATIVO Y PERMISOS DE PANTEONES) </t>
  </si>
  <si>
    <t xml:space="preserve">PRESENCIA DE CULTURA AMBIENTAL, BUENOS HÁBITOS EN LA CIUDADANÍA, Y USO SUSTENTABLE DE LOS RECURSOS NATURALES DEL MUNICIPIO  </t>
  </si>
  <si>
    <t>ALTA OFERTA DE PROGRAMAS DE FOMENTO DE LA CULTURA AMBIENTAL</t>
  </si>
  <si>
    <t>PROGRAMA DE REFORESTACIÓN 2020</t>
  </si>
  <si>
    <t>BRIGADA CONTRA INCENDIOS 2020</t>
  </si>
  <si>
    <t xml:space="preserve"> ECOESCUELAS Y CAMPO LIMPIO </t>
  </si>
  <si>
    <t>BUENA COBERTURA DE LOS SERVICIOS PÚBLICOS EN LOS RENGLONES DE VIVIENDA, EDUCACIÓN, SALUD E INFRAESTRUCTURA BÁSICA</t>
  </si>
  <si>
    <t>OBRA E INFRAESTRUCTURA EJECUTADA CON LAS ESPECIFICACIONES Y CALIDAD REQUERIDAS.</t>
  </si>
  <si>
    <t xml:space="preserve"> OBRAS DE INFRAESTRUCTURA DE AGUA POTABLE, DRENAJE Y ALCANTARILLADO Y GENERACIÓN DE ENERGÍA ELECTRICA </t>
  </si>
  <si>
    <t xml:space="preserve">OBRAS DE INFRAESTRUCTURA EDUCATIVA Y DE INVESTIGACIÓN Y ESPACIOS DEPORTIVOS </t>
  </si>
  <si>
    <t xml:space="preserve">OBRAS DE PUENTES Y PASOS A DESNIVEL,  VIALIDADES URBANAS Y ESPACIOS PÚBLICOS </t>
  </si>
  <si>
    <t xml:space="preserve">ALTA COBERTURA DE LOS SERVICIOS PÚBLICOS MUNICIPALES Y BUENA CALIDAD Y SUFICIENCIA </t>
  </si>
  <si>
    <t xml:space="preserve">SE ENTREGAN SERVICIOS PÚBLICOS DE CALIDAD A LA CIUDADANÍA </t>
  </si>
  <si>
    <t>BRINDAR LOS SERVICIOS PÚBLICOS MUNICIPALES DENTRO DEL MUNICIPIO (GASTOS OPERATIVOS)</t>
  </si>
  <si>
    <t>OFRECER SERVICIO DE JARDINERA A LOS PARQUES Y JARDINES DEL MUNCIPIO</t>
  </si>
  <si>
    <t>BRINDAR Y OFRECER EL SERVICIO DE RECOLECCIÓN DE BASURA</t>
  </si>
  <si>
    <t xml:space="preserve">BRINDAR Y OFRECER EL SERVICIO DEL CITIRS </t>
  </si>
  <si>
    <t>OFRECER EL SERVICIO DE PANTEÓN MUNICIPAL A LOS HABITANTES DEL MUNICIPIO DE ZRACUARETIRO</t>
  </si>
  <si>
    <t>OFRECER LOS SERVICIOS DE ALUMBRADO PÚBLICO EN EL MUNICIPIO</t>
  </si>
  <si>
    <t>OFRECER EL SERVICIO DE RASTRO MUNICIPAL</t>
  </si>
  <si>
    <t xml:space="preserve">EL MUNICIPIO DE ZIRACUARETIRO POTENCIALIZA SU DESARROLLO ECONÓMICO A TRAVÉS DEL FORTALECIMIENTO DE LAS VOCACIONES PRODUCTIVAS LOCALES Y EL CRECIMIENTO DE LAS MICRO, PEQUEÑAS Y MEDIANAS EMPRESAS. </t>
  </si>
  <si>
    <t xml:space="preserve">SE FORTALECE EL DESARROLLO ECONÓMICO LOCAL </t>
  </si>
  <si>
    <t xml:space="preserve">EXISTEN SUFICIENTES LOS PROGRAMAS DE DESARROLLO ECONÓMICO EN EL MUNICIPIO </t>
  </si>
  <si>
    <t xml:space="preserve">IMPLEMENTAR PROGRAMAS PARA FORTALECER A LAS EMPRESAS (GASTOS OPERATIVOS) </t>
  </si>
  <si>
    <t>IMPLEMENTACIÓN DE PROGRAMAS DE FINANCIAMIENTO CONVENIDOS</t>
  </si>
  <si>
    <t xml:space="preserve">CELEBRAR CONVENIOS DE COLABORACIÓN EN MATERIA DE DESARROLLO ECONÓMICO </t>
  </si>
  <si>
    <t xml:space="preserve">LOS PRODUCTORES RURALES SE ENCUENTRAN VINCULADOS CON LOS APOYOS, PROGRAMAS Y SERVICIOS DEL GOBIERNO FEDERAL, ESTATAL Y MUNICIPAL  </t>
  </si>
  <si>
    <t xml:space="preserve">SE IMPLEMENTAN ADECUADAMENTE PROGRAMAS PARA BENEFICIAR A LOS PRODUCTORES DEL MUNICIPIO </t>
  </si>
  <si>
    <t>IMPLEMENTAR PROGRAMAS DE CAPACITACIÓN Y ASESORÍA A LOS PRODUCTORES (GASTOS OPERATIVOS)</t>
  </si>
  <si>
    <t xml:space="preserve">IMPLEMENTAR PROGRAMAS PARA FOMENTAR LA INOCUIDAD Y LA SUSTENTABILIDAD </t>
  </si>
  <si>
    <t>IMPLEMENTAR PROGRAMAS DE FORTALECIMIENTO AL SECTOR AGRICOPECUARIO</t>
  </si>
  <si>
    <t>MEJORAR LA INFRAESTRUCTURA BÁSICA AGROPECUARIA</t>
  </si>
  <si>
    <t xml:space="preserve">EL MUNICIPIO DE ZIRACUARETIRO MEJORA SU POSICIÓN EN EL ÁMBITO TURÍSTICO A NIVEL ESTATAL Y NACIONAL </t>
  </si>
  <si>
    <t xml:space="preserve">SE REALIZAN ACTIVIDADES QUE MEJORAN EL FLUJO TURÍSTICO </t>
  </si>
  <si>
    <t xml:space="preserve">CONVENIOS DE COLABORACIÓN EN MATERIA DE TURISMO </t>
  </si>
  <si>
    <t xml:space="preserve">PROGRAMAS DE DIFUSIÓN TURÍSTICA (GASTOS OPERATIVOS)  </t>
  </si>
  <si>
    <t xml:space="preserve">PROGRAMAS DE TURISMO RURAL Y SOCIAL </t>
  </si>
  <si>
    <t xml:space="preserve">EXPO FERIA TIERRA CULTURA Y TRADICIÓN 2021 </t>
  </si>
  <si>
    <t>CELEBRACIÓN DE NOCHE DE MUERTOS 2021</t>
  </si>
  <si>
    <t xml:space="preserve">CAMPAÑA DE INCORPORACIÓN AL REGISTRO NACIONAL DE TURISMO </t>
  </si>
  <si>
    <t>CONCIENCIA COLECTIVA SOBRE LOS RIESGOS POR EFECTOS DEL CAMBIO CLIMÁTICO Y DESASTRES NATURALES, Y LA VULNERABILIDAD DE LOS ASENTAMIENTOS HUMANOS DEL MUNICIPIO Y EXISTENCIA DE ACCIONES DE REDUCCIÓN, PREVENCIÓN Y MITIGACIÓN DE DESASTRES</t>
  </si>
  <si>
    <t xml:space="preserve">SE REALIZAN ACTIVIDADES DE CONCIENTIZACIÓN EN GESTIÓN DE RIESGOS EN EL MUNICIPIO </t>
  </si>
  <si>
    <t>CERTIFICACIÓN DEL PERSONAL DE PROTECCIÓN DE CIVIL</t>
  </si>
  <si>
    <t>ATLAS DE RIESGO DE ZIRACUARETIRO</t>
  </si>
  <si>
    <t>VEHICULO DE ATAQUE RÁPIDO CONTRA INCENDIOS</t>
  </si>
  <si>
    <t>PROGRAMAS PREVENTIVOS Y TALLERES</t>
  </si>
  <si>
    <t>BAJOS ÍNDICES DE INSEGURIDAD EN EL MUNICIPIO</t>
  </si>
  <si>
    <t xml:space="preserve">SE EJECUTAN EFECTIVAMENTE ACCIONES DE PREVENCIÓN Y COMBATE AL DELITO </t>
  </si>
  <si>
    <t>BRINDAR SEGUROS DE VIDA Y  EQUIPO DE SEGURIDAD PERSONAL A LOS ELEMENTOS DE SEGURIDAD PÚBLICA DE ZIRACUARETIRO</t>
  </si>
  <si>
    <t xml:space="preserve">CONTAR CON ADECUADA POLICIA DE MOVILIDAD DENTRO DEL MUNICIPIO DE ZIRACUARETIRO (GASTOS OPERATIVOS) (CERTIFICACIONES) </t>
  </si>
  <si>
    <t xml:space="preserve">SE REALIZAN ACCIONES ADECUADAS PARA MEJORAR EL TRÁNSITO VEHICULAR EN EL MUNICIPIO </t>
  </si>
  <si>
    <t xml:space="preserve">ACCIONES PARA REGULAR EL TRÁNSITO MUNICIPAL </t>
  </si>
  <si>
    <t xml:space="preserve">ÍNDICE DE GESTIÓN PÚBLICA ADECUADA </t>
  </si>
  <si>
    <t xml:space="preserve"> PORCENTAJE DE SECTORES SOCIALES INCLUIDOS </t>
  </si>
  <si>
    <t>PORCENTAJE DE SOLICITUDES ATENDIDA</t>
  </si>
  <si>
    <t>PORCENTAJE DE LOS MECANISMOS DE PRESERVACIÓN Y MANEJO DEL ARCHIVO</t>
  </si>
  <si>
    <t>PORCENTAJE DE SERVICIOS DIFUNDIDOS A LA CIUDADANÍA</t>
  </si>
  <si>
    <t xml:space="preserve">PORCENTAJE DE  CIUDADANOS ATENDIDOS </t>
  </si>
  <si>
    <t>PORCENTAJE DE CIUADANOS ASESORADO</t>
  </si>
  <si>
    <t>PORCENTAJE DE DECLACIONES PATRIMONIALES REALIZADAS</t>
  </si>
  <si>
    <t>PORCENTAJE DE COMITES CREADOS</t>
  </si>
  <si>
    <t xml:space="preserve">TASA DE VARIACIÓN EN ATENCIÓN A LA CIUDADANÍA </t>
  </si>
  <si>
    <t xml:space="preserve">INDICE DE PLANEACION MUNICIPAL </t>
  </si>
  <si>
    <t xml:space="preserve">ÍNDICE DE BENEFICIARIOS SOCIALES </t>
  </si>
  <si>
    <t xml:space="preserve">PORCENTAJE DE PERSONAS _x000D_
BENEFICIADAS EN PROGRAMA DE VIVIENDA </t>
  </si>
  <si>
    <t>PORCENTAJE DE SATISFACCION PERSONAS _x000D_
BENEFICIADAS</t>
  </si>
  <si>
    <t xml:space="preserve">PORCENTAJE DE CIUDADANOS SATISFECHOS CON LOS PROGRAMAS Y ACCIONES EDUCATIVAS </t>
  </si>
  <si>
    <t xml:space="preserve">PORCENTAJE DE ESCUELAS BENEFICIADAS POR EL PROGRAMA . </t>
  </si>
  <si>
    <t xml:space="preserve">PORCENTAJE DE ASISTENCIA EN TALLERES DE VERANO </t>
  </si>
  <si>
    <t xml:space="preserve">PORCENTAJE DE PROYECTOS  EFECTUADOS PARA EL DESARROLLO INTEGRAL DE LOS ADULTOS MAYORES 
</t>
  </si>
  <si>
    <t xml:space="preserve">PORCETANJE DE PERSONAS ATENDIDAS EN EJERCICIO 2020 </t>
  </si>
  <si>
    <t xml:space="preserve">PORCENTAJE DE VIALIDADES REGULARIZADAS </t>
  </si>
  <si>
    <t xml:space="preserve">PORCENTAJE DE CREACIÓN DE EMPRESAS </t>
  </si>
  <si>
    <t xml:space="preserve">PORCENTAJE DE BENEFICIARIOS DE PROGRAMAS DE DESARROLLO ECONÓMICO </t>
  </si>
  <si>
    <t xml:space="preserve">PORCENTAJE DE PERSONAS CAPACITADAS </t>
  </si>
  <si>
    <t xml:space="preserve">INDICE DE VISITANTES   </t>
  </si>
  <si>
    <t>TASA DE VARIACIÓN EN ACTIVIDADES TURÍSTICAS</t>
  </si>
  <si>
    <t>PORCENTAJE DE CERTIFICACIÓN DEL PERSONAL DE PROTECCIÓN DE CIVIL</t>
  </si>
  <si>
    <t xml:space="preserve">ÍNDICE DE ACCIONES DE PREVENCIÓN Y COMBATE AL DELITO </t>
  </si>
  <si>
    <t xml:space="preserve">PORCENTAJE  DE ELEMENTOS QUE CUMPLEN CON LOS REQUISITOS DE INGRESO A LA COOPRORACION DE SEGURIDAD PUBLICA DEL MUNICIPIO   </t>
  </si>
  <si>
    <t>TASA DE VARIACION EN ACCIONES PARA REGULAR EL TRANSITO MUNICIPAL</t>
  </si>
  <si>
    <t xml:space="preserve">ÍNDICE </t>
  </si>
  <si>
    <t xml:space="preserve">PORCENTAJE </t>
  </si>
  <si>
    <t xml:space="preserve">TASA DE VARIACIÓN </t>
  </si>
  <si>
    <t>TASA</t>
  </si>
  <si>
    <t>NUMÉRICA</t>
  </si>
  <si>
    <t>PORCENTAJE</t>
  </si>
  <si>
    <t>TASA DE VARIACIÓN</t>
  </si>
  <si>
    <t>INDICE</t>
  </si>
  <si>
    <t>ALCANZAR UN ÍNDICE MÁXIMO DE 0.8 EN LA EFICIENCIA DEL EJERCICIO DEL GASTO</t>
  </si>
  <si>
    <t>AUMENTO EN UN .80 DE LAS PERSONAS EVALUADO</t>
  </si>
  <si>
    <t xml:space="preserve">CONTAR CON EL 100% DE MECANISMOS FUNCIONALES </t>
  </si>
  <si>
    <t xml:space="preserve">ACTUALIZAR Y ORDENAR EL 80% DE LA TOTALIDAD DE CAJAS DE ARCHIVO EXISTENTES </t>
  </si>
  <si>
    <t>AUMENTAR EL ORDENAMIENTO Y PRESERVACIÓN DEL ARCHIVO MUNICIPAL</t>
  </si>
  <si>
    <t xml:space="preserve">ESTABLECER 3 ACCIONES DE COMUNICACIÓN SOCIAL </t>
  </si>
  <si>
    <t>AUMENTAR EN UN .80  LOS PROCEDIMIENTOS ADMINISTRATIVOS</t>
  </si>
  <si>
    <t>AUMENTAR CANTIDAD DE MODERNIZACION DE POCESOS ADMINISTRATIVOS</t>
  </si>
  <si>
    <t>MEDIR LA EFICIENCIA DE SERVICIO INFORMATICO BRINDADO POR EL AREA DE SISTEMAS INFORMATICOS</t>
  </si>
  <si>
    <t>AUMENTAR CANTIDAD DE SISTEMAS WEB DESARROLLADOS PARA LAS DEPENDENCIAS DE LA ADMINISTRACION</t>
  </si>
  <si>
    <t>CUMPLIR CON LOS MECANISMO DE TRANSPARENCIA EN UN 100%</t>
  </si>
  <si>
    <t>CUMPLIR CON LAS OBLIGACIONES DE TRANSPARENCIA EN UN 100%</t>
  </si>
  <si>
    <t>CUMPLIR CON EL 100% DE LAS SOLICITUDES DE INFORMACION RECIBIDAS</t>
  </si>
  <si>
    <t>CUMPLIR CON LOS MECANISMOS DE PARTICIPACION CIUDADANA.</t>
  </si>
  <si>
    <t>AUMENTAR EN  EL NÚMERO DE CIUDADANOS ATENDIDOS  EN MATERIA JURIDICA</t>
  </si>
  <si>
    <t>AUMENTAR LA EMISIÓN DE INSTRUMENTOS JURÍDICOS POR PARTE DE SINDICATURA</t>
  </si>
  <si>
    <t>AUMENTAR EL NUMERO DE PERSONAS ASESORADAS</t>
  </si>
  <si>
    <t>AUMENTAR  EL NÚMERO DE EMISIÓN DE INSTRUMENTOS JURÍDICOS  POR EL AREA</t>
  </si>
  <si>
    <t>AUMENTAR EL NÚMERO DE BIENES PATRIMONIALES REGISTRADOS EN EL SISTEMA DE PATRIMONIO</t>
  </si>
  <si>
    <t>AUMENTAR EL NÚMERO DE BIENES MUEBLES RESTURADOS EN EL EJERCICIO 2020</t>
  </si>
  <si>
    <t>AUMENTAR EL REGISTRO  DE  INMUEBLES ESCRITURADOS MARCADOS COMO PROPIEDAD DEL MUNICIPIO</t>
  </si>
  <si>
    <t xml:space="preserve">MIDE EL CUMPLIMIENTO DE LAS POLÍTICAS HACENDARIAS   IMPLEMENTADAS </t>
  </si>
  <si>
    <t>NO SUPERAR EL 20% EN EL GASTO CORRIENTE</t>
  </si>
  <si>
    <t xml:space="preserve"> ELABORAR EL PROYECTO DE LEY DE INGRESOS DEL MUNICIPIO </t>
  </si>
  <si>
    <t>INCREMENTAR EL NUMERO DE MECANISMOS TRANSVESALES DE ETICA Y RENDICION DE CUENTAS APLICADOS DENTRO DE LA ADMINISTRACION</t>
  </si>
  <si>
    <t>AUMENTAR EL NUMERO DE MECANISMOS APLICADOS DENTRO DE LA ADMINISTRACION</t>
  </si>
  <si>
    <t xml:space="preserve">LOGRAR CUBRIR LAS AUDITORIAS INTERNAS PROGRAMADAS </t>
  </si>
  <si>
    <t>TOTAL DE PERSONAL ADMINISTRATIVO QUE CUENTA DECLARACION PATRIMONIAL ELABORADA EN EL EJERCIDO</t>
  </si>
  <si>
    <t>LOGRAR RESOLVER TODAS LAS SOLICITUDES LLEGADAS AL BUZON</t>
  </si>
  <si>
    <t>LOGRAR LA FOMENTACION DE LOS VALORES ETICOS DENTRO DEL PERSONAL DE LA ADMINISTRACION</t>
  </si>
  <si>
    <t>TOTAL DE COMITES CREADOS</t>
  </si>
  <si>
    <t xml:space="preserve">ESTABLECER TRES PROGRAMAS DE CULTURA CÍVICA </t>
  </si>
  <si>
    <t xml:space="preserve">AUMENTAR EN UN 10% LAS SOLICITUDES QUE SE ATIENDEN EN LA SECRETARÍA </t>
  </si>
  <si>
    <t>AUMENTAR EN UN 100% EL NÚMERO DE CIUDADANOS ATENDIDOS EN LA SECRETARÍA DEL AYUNTAMIENTO</t>
  </si>
  <si>
    <t xml:space="preserve"> REGULARIZACION DE 150 ESTABLECIMIENTOS QUE NO CUENTAN AÚN CON LICENCIA DE FUNCIONAMIENTO </t>
  </si>
  <si>
    <t xml:space="preserve">ACTUALIZAR 10 REGLAMENTOS DE LOS VIGENTES Y REALIZAR DOS DE LOS NECESARIOS </t>
  </si>
  <si>
    <t xml:space="preserve">ACTUALIZAR 10 REGLAMENTOS DE LOS VIGENTES </t>
  </si>
  <si>
    <t xml:space="preserve">ESTABLECER UNA REUNIÓN POR CADA REGLAMENTO EMITIDO </t>
  </si>
  <si>
    <t>CONTAR CON TODOS LOS INSTRUMENTOS DE PLANEACIÓN NECESARIOS</t>
  </si>
  <si>
    <t>DIGITALIZAR LA INFORMACIÓN DEL 100% DE LAS DEPENDENCIAS</t>
  </si>
  <si>
    <t>ATENDER EL 100% DE LAS LÍNEAS DE ACCIÓN CONTENIDAS EN EL PMD VIGENTE</t>
  </si>
  <si>
    <t xml:space="preserve">IMPLEMENTAR 4 PROCESOS DE ADMINISTRACIÓN DE RECURSOS HUMANOS Y MATERIALES </t>
  </si>
  <si>
    <t xml:space="preserve">CONTAR CON ANÁLISIS ORGANIZACIONAL EN 10 UNIDADES ADMINISTRATIVAS </t>
  </si>
  <si>
    <t xml:space="preserve">CAPACITAR AL 90% DEL PERSONAL ADMINISTRATIVO DE LA ADMINISTRACIÓN </t>
  </si>
  <si>
    <t>MEJORAR EL 70% DE LOS ESPACIOS DE TRABAJO DE LAS OFICINAS GUBERNAMENTALES</t>
  </si>
  <si>
    <t>OBTENER  UN .80 LA CANTIDAD DE PROGRAMAS GESTIONADOS EN EL EJERCICIO 2020</t>
  </si>
  <si>
    <t>INCREMENTAR EL PORCENTAJE DE BENEFICIARIOS POR PROGRAMAS SOCIALES</t>
  </si>
  <si>
    <t>INCREMENTAR EL PORCENTAJE DE BENEFICIARIOS POR PROGRAMAS DE VIVIENDA</t>
  </si>
  <si>
    <t xml:space="preserve">LOGRAR UN CUMPLIMIENTO DEL 100% EN RELACIÓN CON LO PROGRAMADO </t>
  </si>
  <si>
    <t xml:space="preserve">ATENDER A 700 NIÑOS POR MEDIO DEL SIPINNA </t>
  </si>
  <si>
    <t xml:space="preserve">ESTABLECER 1 ACTIVIDAD CÍVICA EN EL EJERCICIO 2020 </t>
  </si>
  <si>
    <t>INCREMENTAR EN UN 230% LA CANTIDAD DE EVENTOS DEPORTIVOS REALIZADOS DEL 2019 AL 2020 (33)</t>
  </si>
  <si>
    <t xml:space="preserve">INCREMENTAR LA CANTIDAD DE TORNEOS Y CARRERAS REALIZADAS </t>
  </si>
  <si>
    <t>INCREMENTAR EL  NUMERO DE RODADAS CICLISTAS EN EL MUNICIPIO EN UN 700%</t>
  </si>
  <si>
    <t>SE BUSCA AUMENTAR EL NUMERO DE BENEFICIARIOS EN LOS EVENTOS CULTURALES</t>
  </si>
  <si>
    <t>CUBRIR DIEZ COMUNIDADES CON ACTIVIDADES Y PROGRAMAS CULTURALES</t>
  </si>
  <si>
    <t>AUMENTAR EL PORCENTAJE DE DE PARTICIPANTES EN TALLERES IMPSRTIDOS POR LA UNIDAD</t>
  </si>
  <si>
    <t>AUMENTAR EL PORCENTAJE DE PARTICIPACION CIUDADANA EN TALLERES, CONCIERTOS Y MASTER CLASS</t>
  </si>
  <si>
    <t>PORCENTAJE DE MUJERES ATENDIDAS POR LA ADMINISTRACIÓN MUNICIPAL, CON PERCEPCION SATISFACTORIA DE SUS DERECHOS HUMANOS</t>
  </si>
  <si>
    <t>ATENDER EL 100% DE LOS PROGRAMAS PLANEADOS</t>
  </si>
  <si>
    <t>CUMPLIR CON EL 100% DE LA META PROGRAMADA</t>
  </si>
  <si>
    <t xml:space="preserve">CUMPLIR CON LA META ESTABLECIDA EN PERSONAS BENEFICIADAS </t>
  </si>
  <si>
    <t>MIDE LOS PROYECTOS  PARA LOS ADULTOS MAYORES DEL MUNICIPIO APLICADOS ADECUADAMENTE</t>
  </si>
  <si>
    <t>LOGRAR  LA INCLUSION DE LAS PERSONAS MAYORES A LOS PROYECTOS</t>
  </si>
  <si>
    <t xml:space="preserve">ATENDER A MIL PERSONAS DE LA COMUNIDAD DE SAN ÁNGEL </t>
  </si>
  <si>
    <t xml:space="preserve">IMPLEMENTAR DOS ACCIONES PARA LA POBLACIÓN INDÍGENA </t>
  </si>
  <si>
    <t>SE AUMENTA EL NÚMERO DE CIUDADANOS ATENDIDOS</t>
  </si>
  <si>
    <t>LOS CIUDADANOS QUEDAN CONFORMES CON LOS SERVICIOS EFECTUADOS</t>
  </si>
  <si>
    <t>INCREMENTAR LA CANTIDAD DE CIUDADANOS ATENDIDOS</t>
  </si>
  <si>
    <t xml:space="preserve">AUMENTAR EN 200% LOS MECANISMOS APLICADOS </t>
  </si>
  <si>
    <t xml:space="preserve">LOGRAR EL 100% DE LA META </t>
  </si>
  <si>
    <t>AUMENTAR EN UN 33.33% LOS PROGRAMAS DE FOMENTO A LA CULTURA AMBIENTAL</t>
  </si>
  <si>
    <t>REALIZAR LAS 31 OBRAS ESPECIFICAS  PARA BENEFICIAR A 15000 PERSONAS.</t>
  </si>
  <si>
    <t>LOGRAR 160 ML DE ELECTRIFICACION, 530 ML DE AGUA POTABLE Y 1290 ML DE DRENAJE SANITARIO</t>
  </si>
  <si>
    <t>LOGRAR 5748 METROS CUADRADOS  DE ESPACIOS DEPORTIVOS, 22.50 ML DE INFRAESTRUCTURA EDUCATIVA Y 196.8 DE METROS CUADRADOS DE INFRAESTUCTURA EDUCATIVA</t>
  </si>
  <si>
    <t>CUBRIR EL 100% DEL MANTENIMIENTO DE PLAZAS Y ÁREAS VERDES DEL MUNICIPIO</t>
  </si>
  <si>
    <t>QUE EL CITIRS FUNCIONE AL 100%</t>
  </si>
  <si>
    <t>INCREMENTAR ACCIONES PARA EL BUEN FUNCIONAMIENTO DEL SERVICIO DE PANTEONES</t>
  </si>
  <si>
    <t xml:space="preserve">CUBRIR EN  SU TOTALIDAD MANTENIMIENTO ADECADO </t>
  </si>
  <si>
    <t>AUMENTAR EL USO DEL RASTRO</t>
  </si>
  <si>
    <t>LOGRAR EL FORTALECIMIENTO DE LAS EMPRESAS CON LA IMPLEMENTACION DE PROGRAMAS</t>
  </si>
  <si>
    <t>SE AUMENTA EN UN  50% DE PERSONAS CAPACITADAS PARA LOGRAR UN TOTAL DE 171 PERSONAS</t>
  </si>
  <si>
    <t>CREACIÓN DE NUEVAS EMPRESAS</t>
  </si>
  <si>
    <t>REPORTE GENERADO POR LA DIRECCION DE DESARROLLO ECONOMICO</t>
  </si>
  <si>
    <t>CAPACITAR A MAS PRODUCTORES DEL MUNICIPIO</t>
  </si>
  <si>
    <t>INCREMENTAR EL NUMERO DE PROGRAMAS GESTIONADOS</t>
  </si>
  <si>
    <t>INCREMENTAR LA REHABILITACION DE CAMINOS</t>
  </si>
  <si>
    <t>AUMENTAR 4 VECES MAS LA CANTIDAD DE ACTIVIDADES TURÍSTICAS REALIZADAS</t>
  </si>
  <si>
    <t>LLEVAR A CABO LA CELEBRACIÓN DE NOCHE DE MUERTOS</t>
  </si>
  <si>
    <t>LOGRAR ELREGISTRO DE 10 PRESTADORES DE SERVICIOS</t>
  </si>
  <si>
    <t>INCREMENTAR INDICE DE CONSCIENTIZACION Y PROGRAMAS</t>
  </si>
  <si>
    <t>ELEMENTOS DE LA COORDINACION MEJOR CAPACITADOS POR MEDIO DE LA CERTIFICACIÓN EN TÉCNICO EN ATENCIÓN MEDICA PREHOSPITALARIA Y GESTIÓN DE RIESGOS</t>
  </si>
  <si>
    <t>BENEFICIAR CON LA ELABORACION DEL ATLAS DE RIESGO A TODA LA CIUDADANIA Y AL MUNICIPIO EN GENERAL AL PODER GENERAR RECURSOS EN CASO DE DESASTRE</t>
  </si>
  <si>
    <t>CONTAR CON UNA COORPORACION EFICIENTE  Y EQUIPADA</t>
  </si>
  <si>
    <t>IMPLEMENTAR EN SU TOTALIDAD A LOS ELEMTOS DE  SEGUROS DE VIDA Y  EQUIPO DE SEGURIDAD</t>
  </si>
  <si>
    <t xml:space="preserve">MIDE LOS ELEMENTOS ADECUADOS EN LA  POLICIA DE MOVILIDAD DENTRO DEL MUNICIPIO DE ZIRACUARETIRO (GASTOS OPERATIVOS) (CERTIFICACIONES) </t>
  </si>
  <si>
    <t>PERSONAS</t>
  </si>
  <si>
    <t>GASTO CORRIENTE / FONDO III</t>
  </si>
  <si>
    <t>GASTO CORRIENTE / FONDOIV</t>
  </si>
  <si>
    <t>LIC. ITZEL GAONA BEDOLLA</t>
  </si>
  <si>
    <t>C.P. JOSE LEON AGUILAR</t>
  </si>
  <si>
    <t>TEC. ANDREA DURAN CORREA</t>
  </si>
  <si>
    <t>El valor de avance es acumulativo al periodo reportado del ejercicio fiscal</t>
  </si>
  <si>
    <t>% DEL CUMPLIMIENTO DE LA META</t>
  </si>
  <si>
    <t>SIN INFORMACION</t>
  </si>
  <si>
    <t>TOTAL, DE INDICADORES</t>
  </si>
  <si>
    <t>% DE CUMPLIMIENTO</t>
  </si>
  <si>
    <t>DE  OCTUBRE A DICIEMBRE DEL AÑO 2021</t>
  </si>
  <si>
    <t>realizar 15000 beneficiarios de obras publicas municipales</t>
  </si>
  <si>
    <t>12 OBRAS PÚBLICAS (ACCIONES)</t>
  </si>
  <si>
    <t>02 REGIDORES</t>
  </si>
  <si>
    <t>EL PRESENTE REPORTE ES EN BASE A LOS REPORTES GENERADOS POR CADA UNIDAD RESPONSABLE Y LAS SUBAREAS ADSCRITAS A ELLOS, Y SE PLASMA LA INFORMACION QUE SE ENCUENTRA SOPORTADA.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</si>
</sst>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0.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color theme="1"/>
      <name val="Arial"/>
      <family val="2"/>
    </font>
    <font>
      <b/>
      <sz val="18"/>
      <color theme="1"/>
      <name val="Arial Narrow"/>
      <family val="2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b/>
      <sz val="14"/>
      <color theme="1"/>
      <name val="Arial"/>
      <family val="2"/>
    </font>
    <font>
      <b/>
      <sz val="16"/>
      <color theme="1"/>
      <name val="Arial Narrow"/>
      <family val="2"/>
    </font>
    <font>
      <b/>
      <sz val="12"/>
      <color theme="1"/>
      <name val="Arial"/>
      <family val="2"/>
    </font>
    <font>
      <b/>
      <sz val="9"/>
      <color theme="1"/>
      <name val="Arial Narrow"/>
      <family val="2"/>
    </font>
    <font>
      <sz val="10"/>
      <color theme="1"/>
      <name val="Calibri"/>
      <family val="2"/>
      <scheme val="minor"/>
    </font>
    <font>
      <sz val="9"/>
      <color theme="1"/>
      <name val="Arial Narrow"/>
      <family val="2"/>
    </font>
    <font>
      <b/>
      <sz val="9"/>
      <color indexed="81"/>
      <name val="Tahoma"/>
      <family val="2"/>
    </font>
    <font>
      <sz val="10"/>
      <color indexed="8"/>
      <name val="Calibri"/>
      <family val="2"/>
      <scheme val="minor"/>
    </font>
    <font>
      <sz val="10"/>
      <color indexed="8"/>
      <name val="Arial"/>
      <family val="2"/>
    </font>
    <font>
      <sz val="9"/>
      <color theme="1"/>
      <name val="Calibri"/>
      <family val="2"/>
      <scheme val="minor"/>
    </font>
    <font>
      <sz val="11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95">
    <xf numFmtId="0" fontId="0" fillId="0" borderId="0" xfId="0"/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wrapText="1"/>
    </xf>
    <xf numFmtId="0" fontId="5" fillId="0" borderId="0" xfId="0" applyFont="1"/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44" fontId="6" fillId="0" borderId="0" xfId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7" fillId="0" borderId="0" xfId="0" applyFont="1" applyAlignment="1"/>
    <xf numFmtId="0" fontId="8" fillId="0" borderId="0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 wrapText="1"/>
    </xf>
    <xf numFmtId="0" fontId="0" fillId="0" borderId="6" xfId="0" applyBorder="1"/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44" fontId="0" fillId="0" borderId="0" xfId="1" applyFont="1" applyAlignment="1">
      <alignment vertical="center"/>
    </xf>
    <xf numFmtId="0" fontId="5" fillId="0" borderId="0" xfId="0" applyFont="1" applyAlignment="1">
      <alignment horizontal="center"/>
    </xf>
    <xf numFmtId="49" fontId="11" fillId="2" borderId="0" xfId="0" applyNumberFormat="1" applyFont="1" applyFill="1" applyAlignment="1">
      <alignment horizontal="center"/>
    </xf>
    <xf numFmtId="49" fontId="11" fillId="2" borderId="0" xfId="0" applyNumberFormat="1" applyFont="1" applyFill="1" applyAlignment="1">
      <alignment horizontal="center" wrapText="1"/>
    </xf>
    <xf numFmtId="0" fontId="9" fillId="2" borderId="0" xfId="0" applyFont="1" applyFill="1" applyAlignment="1">
      <alignment horizontal="center" wrapText="1"/>
    </xf>
    <xf numFmtId="0" fontId="9" fillId="2" borderId="0" xfId="0" applyFont="1" applyFill="1" applyAlignment="1">
      <alignment horizontal="center"/>
    </xf>
    <xf numFmtId="0" fontId="5" fillId="0" borderId="0" xfId="0" applyFont="1" applyAlignment="1">
      <alignment wrapText="1"/>
    </xf>
    <xf numFmtId="0" fontId="0" fillId="2" borderId="6" xfId="0" applyFill="1" applyBorder="1" applyAlignment="1">
      <alignment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6" xfId="0" applyFill="1" applyBorder="1" applyAlignment="1">
      <alignment wrapText="1"/>
    </xf>
    <xf numFmtId="0" fontId="0" fillId="2" borderId="6" xfId="0" applyFill="1" applyBorder="1" applyAlignment="1">
      <alignment horizontal="center" vertical="center"/>
    </xf>
    <xf numFmtId="0" fontId="9" fillId="2" borderId="0" xfId="0" applyFont="1" applyFill="1" applyAlignment="1">
      <alignment horizontal="center"/>
    </xf>
    <xf numFmtId="0" fontId="10" fillId="0" borderId="6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/>
    </xf>
    <xf numFmtId="164" fontId="10" fillId="0" borderId="6" xfId="0" applyNumberFormat="1" applyFont="1" applyBorder="1" applyAlignment="1">
      <alignment horizontal="center" vertical="center" wrapText="1"/>
    </xf>
    <xf numFmtId="9" fontId="10" fillId="0" borderId="6" xfId="0" applyNumberFormat="1" applyFont="1" applyBorder="1" applyAlignment="1">
      <alignment horizontal="center" vertical="center" wrapText="1"/>
    </xf>
    <xf numFmtId="3" fontId="10" fillId="0" borderId="6" xfId="0" applyNumberFormat="1" applyFont="1" applyBorder="1" applyAlignment="1">
      <alignment horizontal="center" vertical="center" wrapText="1"/>
    </xf>
    <xf numFmtId="10" fontId="10" fillId="0" borderId="6" xfId="0" applyNumberFormat="1" applyFont="1" applyBorder="1" applyAlignment="1">
      <alignment horizontal="center" vertical="center" wrapText="1"/>
    </xf>
    <xf numFmtId="0" fontId="0" fillId="2" borderId="14" xfId="0" applyFill="1" applyBorder="1" applyAlignment="1">
      <alignment vertical="center" wrapText="1"/>
    </xf>
    <xf numFmtId="0" fontId="0" fillId="2" borderId="15" xfId="0" applyFill="1" applyBorder="1" applyAlignment="1">
      <alignment vertical="center" wrapText="1"/>
    </xf>
    <xf numFmtId="0" fontId="0" fillId="2" borderId="15" xfId="0" applyFill="1" applyBorder="1" applyAlignment="1">
      <alignment wrapText="1"/>
    </xf>
    <xf numFmtId="0" fontId="0" fillId="2" borderId="16" xfId="0" applyFill="1" applyBorder="1" applyAlignment="1">
      <alignment vertical="center" wrapText="1"/>
    </xf>
    <xf numFmtId="0" fontId="0" fillId="0" borderId="17" xfId="0" applyBorder="1"/>
    <xf numFmtId="0" fontId="0" fillId="2" borderId="14" xfId="0" applyFill="1" applyBorder="1" applyAlignment="1">
      <alignment wrapText="1"/>
    </xf>
    <xf numFmtId="0" fontId="0" fillId="2" borderId="16" xfId="0" applyFill="1" applyBorder="1" applyAlignment="1">
      <alignment wrapText="1"/>
    </xf>
    <xf numFmtId="0" fontId="0" fillId="2" borderId="9" xfId="0" applyFill="1" applyBorder="1" applyAlignment="1">
      <alignment wrapText="1"/>
    </xf>
    <xf numFmtId="0" fontId="0" fillId="2" borderId="0" xfId="0" applyFill="1"/>
    <xf numFmtId="0" fontId="0" fillId="2" borderId="17" xfId="0" applyFill="1" applyBorder="1"/>
    <xf numFmtId="0" fontId="0" fillId="2" borderId="18" xfId="0" applyFill="1" applyBorder="1" applyAlignment="1">
      <alignment wrapText="1"/>
    </xf>
    <xf numFmtId="0" fontId="10" fillId="2" borderId="6" xfId="0" applyFont="1" applyFill="1" applyBorder="1" applyAlignment="1">
      <alignment vertical="center" wrapText="1"/>
    </xf>
    <xf numFmtId="0" fontId="15" fillId="0" borderId="6" xfId="0" applyFont="1" applyBorder="1" applyAlignment="1">
      <alignment horizontal="center" vertical="center" wrapText="1"/>
    </xf>
    <xf numFmtId="0" fontId="0" fillId="2" borderId="18" xfId="0" applyFill="1" applyBorder="1" applyAlignment="1">
      <alignment vertical="center" wrapText="1"/>
    </xf>
    <xf numFmtId="3" fontId="10" fillId="0" borderId="6" xfId="0" applyNumberFormat="1" applyFont="1" applyBorder="1" applyAlignment="1">
      <alignment horizontal="center" vertical="center"/>
    </xf>
    <xf numFmtId="44" fontId="0" fillId="2" borderId="6" xfId="1" applyFont="1" applyFill="1" applyBorder="1" applyAlignment="1">
      <alignment vertical="center"/>
    </xf>
    <xf numFmtId="44" fontId="5" fillId="0" borderId="0" xfId="1" applyFont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10" fontId="14" fillId="0" borderId="6" xfId="0" applyNumberFormat="1" applyFont="1" applyBorder="1" applyAlignment="1">
      <alignment horizontal="center" vertical="center" wrapText="1"/>
    </xf>
    <xf numFmtId="9" fontId="15" fillId="0" borderId="6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44" fontId="6" fillId="0" borderId="0" xfId="1" applyFont="1" applyFill="1" applyBorder="1" applyAlignment="1">
      <alignment vertical="center" wrapText="1"/>
    </xf>
    <xf numFmtId="44" fontId="5" fillId="0" borderId="0" xfId="1" applyFont="1" applyAlignment="1">
      <alignment vertical="center" wrapText="1"/>
    </xf>
    <xf numFmtId="44" fontId="0" fillId="0" borderId="0" xfId="1" applyFont="1" applyAlignment="1">
      <alignment vertical="center" wrapText="1"/>
    </xf>
    <xf numFmtId="0" fontId="8" fillId="0" borderId="0" xfId="0" applyFont="1" applyFill="1" applyBorder="1" applyAlignment="1">
      <alignment horizontal="center" vertical="center" wrapText="1"/>
    </xf>
    <xf numFmtId="9" fontId="0" fillId="2" borderId="6" xfId="2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9" fontId="10" fillId="0" borderId="6" xfId="2" applyFont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0" borderId="17" xfId="0" applyFill="1" applyBorder="1"/>
    <xf numFmtId="0" fontId="0" fillId="0" borderId="15" xfId="0" applyFill="1" applyBorder="1" applyAlignment="1">
      <alignment wrapText="1"/>
    </xf>
    <xf numFmtId="0" fontId="10" fillId="0" borderId="6" xfId="0" applyFont="1" applyFill="1" applyBorder="1" applyAlignment="1">
      <alignment horizontal="center" vertical="center" wrapText="1"/>
    </xf>
    <xf numFmtId="0" fontId="0" fillId="0" borderId="6" xfId="0" applyFill="1" applyBorder="1" applyAlignment="1">
      <alignment vertical="center" wrapText="1"/>
    </xf>
    <xf numFmtId="0" fontId="10" fillId="0" borderId="6" xfId="0" applyFont="1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9" fontId="10" fillId="0" borderId="6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6" xfId="0" applyFill="1" applyBorder="1" applyAlignment="1">
      <alignment wrapText="1"/>
    </xf>
    <xf numFmtId="10" fontId="10" fillId="0" borderId="6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9" fillId="0" borderId="10" xfId="0" applyFont="1" applyFill="1" applyBorder="1" applyAlignment="1">
      <alignment horizontal="center" vertical="center"/>
    </xf>
    <xf numFmtId="0" fontId="9" fillId="0" borderId="13" xfId="0" applyFont="1" applyFill="1" applyBorder="1" applyAlignment="1">
      <alignment horizontal="center" vertical="center"/>
    </xf>
    <xf numFmtId="0" fontId="0" fillId="2" borderId="14" xfId="0" applyFill="1" applyBorder="1" applyAlignment="1">
      <alignment vertical="center"/>
    </xf>
    <xf numFmtId="0" fontId="0" fillId="2" borderId="6" xfId="0" applyFill="1" applyBorder="1" applyAlignment="1">
      <alignment vertical="center"/>
    </xf>
    <xf numFmtId="9" fontId="10" fillId="0" borderId="6" xfId="2" applyFont="1" applyBorder="1" applyAlignment="1">
      <alignment horizontal="center" vertical="center"/>
    </xf>
    <xf numFmtId="0" fontId="0" fillId="2" borderId="15" xfId="0" applyFill="1" applyBorder="1" applyAlignment="1">
      <alignment vertical="center"/>
    </xf>
    <xf numFmtId="9" fontId="10" fillId="0" borderId="6" xfId="0" applyNumberFormat="1" applyFont="1" applyBorder="1" applyAlignment="1">
      <alignment horizontal="center" vertical="center"/>
    </xf>
    <xf numFmtId="10" fontId="10" fillId="0" borderId="6" xfId="0" applyNumberFormat="1" applyFont="1" applyBorder="1" applyAlignment="1">
      <alignment horizontal="center" vertical="center"/>
    </xf>
    <xf numFmtId="0" fontId="0" fillId="2" borderId="15" xfId="0" applyFill="1" applyBorder="1" applyAlignment="1"/>
    <xf numFmtId="164" fontId="10" fillId="0" borderId="6" xfId="0" applyNumberFormat="1" applyFont="1" applyBorder="1" applyAlignment="1">
      <alignment horizontal="center" vertical="center"/>
    </xf>
    <xf numFmtId="0" fontId="0" fillId="2" borderId="16" xfId="0" applyFill="1" applyBorder="1" applyAlignment="1">
      <alignment vertical="center"/>
    </xf>
    <xf numFmtId="0" fontId="0" fillId="2" borderId="14" xfId="0" applyFill="1" applyBorder="1" applyAlignment="1"/>
    <xf numFmtId="0" fontId="0" fillId="0" borderId="15" xfId="0" applyFill="1" applyBorder="1" applyAlignment="1"/>
    <xf numFmtId="0" fontId="0" fillId="0" borderId="6" xfId="0" applyFill="1" applyBorder="1" applyAlignment="1">
      <alignment vertical="center"/>
    </xf>
    <xf numFmtId="10" fontId="10" fillId="0" borderId="6" xfId="0" applyNumberFormat="1" applyFont="1" applyFill="1" applyBorder="1" applyAlignment="1">
      <alignment horizontal="center" vertical="center"/>
    </xf>
    <xf numFmtId="0" fontId="0" fillId="2" borderId="16" xfId="0" applyFill="1" applyBorder="1" applyAlignment="1"/>
    <xf numFmtId="0" fontId="0" fillId="2" borderId="9" xfId="0" applyFill="1" applyBorder="1" applyAlignment="1"/>
    <xf numFmtId="9" fontId="0" fillId="2" borderId="6" xfId="2" applyFont="1" applyFill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9" fontId="10" fillId="0" borderId="6" xfId="0" applyNumberFormat="1" applyFont="1" applyFill="1" applyBorder="1" applyAlignment="1">
      <alignment horizontal="center" vertical="center"/>
    </xf>
    <xf numFmtId="10" fontId="14" fillId="0" borderId="6" xfId="0" applyNumberFormat="1" applyFont="1" applyBorder="1" applyAlignment="1">
      <alignment horizontal="center" vertical="center"/>
    </xf>
    <xf numFmtId="0" fontId="0" fillId="2" borderId="18" xfId="0" applyFill="1" applyBorder="1" applyAlignment="1"/>
    <xf numFmtId="0" fontId="0" fillId="2" borderId="6" xfId="0" applyFill="1" applyBorder="1" applyAlignment="1"/>
    <xf numFmtId="0" fontId="0" fillId="0" borderId="6" xfId="0" applyFill="1" applyBorder="1" applyAlignment="1"/>
    <xf numFmtId="0" fontId="15" fillId="0" borderId="6" xfId="0" applyFont="1" applyBorder="1" applyAlignment="1">
      <alignment horizontal="center" vertical="center"/>
    </xf>
    <xf numFmtId="0" fontId="0" fillId="2" borderId="18" xfId="0" applyFill="1" applyBorder="1" applyAlignment="1">
      <alignment vertical="center"/>
    </xf>
    <xf numFmtId="0" fontId="10" fillId="2" borderId="6" xfId="0" applyFont="1" applyFill="1" applyBorder="1" applyAlignment="1">
      <alignment vertical="center"/>
    </xf>
    <xf numFmtId="9" fontId="15" fillId="0" borderId="6" xfId="0" applyNumberFormat="1" applyFont="1" applyBorder="1" applyAlignment="1">
      <alignment horizontal="center" vertical="center"/>
    </xf>
    <xf numFmtId="0" fontId="0" fillId="3" borderId="18" xfId="0" applyFill="1" applyBorder="1" applyAlignment="1">
      <alignment vertical="center"/>
    </xf>
    <xf numFmtId="0" fontId="10" fillId="3" borderId="6" xfId="0" applyFont="1" applyFill="1" applyBorder="1" applyAlignment="1">
      <alignment vertical="center"/>
    </xf>
    <xf numFmtId="0" fontId="0" fillId="3" borderId="6" xfId="0" applyFill="1" applyBorder="1" applyAlignment="1"/>
    <xf numFmtId="0" fontId="0" fillId="3" borderId="6" xfId="0" applyFill="1" applyBorder="1" applyAlignment="1">
      <alignment vertical="center"/>
    </xf>
    <xf numFmtId="9" fontId="10" fillId="3" borderId="6" xfId="0" applyNumberFormat="1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0" fillId="3" borderId="15" xfId="0" applyFill="1" applyBorder="1" applyAlignment="1"/>
    <xf numFmtId="44" fontId="9" fillId="0" borderId="3" xfId="1" applyFont="1" applyFill="1" applyBorder="1" applyAlignment="1">
      <alignment vertical="center"/>
    </xf>
    <xf numFmtId="44" fontId="9" fillId="0" borderId="10" xfId="1" applyFont="1" applyFill="1" applyBorder="1" applyAlignment="1">
      <alignment vertical="center"/>
    </xf>
    <xf numFmtId="44" fontId="0" fillId="2" borderId="10" xfId="1" applyFont="1" applyFill="1" applyBorder="1" applyAlignment="1">
      <alignment vertical="top"/>
    </xf>
    <xf numFmtId="44" fontId="0" fillId="2" borderId="9" xfId="1" applyFont="1" applyFill="1" applyBorder="1" applyAlignment="1">
      <alignment vertical="top"/>
    </xf>
    <xf numFmtId="44" fontId="0" fillId="2" borderId="19" xfId="1" applyFont="1" applyFill="1" applyBorder="1" applyAlignment="1">
      <alignment vertical="top"/>
    </xf>
    <xf numFmtId="4" fontId="0" fillId="2" borderId="10" xfId="0" applyNumberFormat="1" applyFill="1" applyBorder="1" applyAlignment="1">
      <alignment vertical="top"/>
    </xf>
    <xf numFmtId="4" fontId="0" fillId="2" borderId="9" xfId="0" applyNumberFormat="1" applyFill="1" applyBorder="1" applyAlignment="1">
      <alignment vertical="top"/>
    </xf>
    <xf numFmtId="4" fontId="0" fillId="2" borderId="19" xfId="0" applyNumberFormat="1" applyFill="1" applyBorder="1" applyAlignment="1">
      <alignment vertical="top"/>
    </xf>
    <xf numFmtId="44" fontId="9" fillId="0" borderId="6" xfId="1" applyFont="1" applyFill="1" applyBorder="1" applyAlignment="1">
      <alignment vertical="center"/>
    </xf>
    <xf numFmtId="9" fontId="0" fillId="0" borderId="0" xfId="0" applyNumberFormat="1"/>
    <xf numFmtId="9" fontId="0" fillId="0" borderId="0" xfId="2" applyFont="1"/>
    <xf numFmtId="10" fontId="0" fillId="0" borderId="0" xfId="0" applyNumberFormat="1"/>
    <xf numFmtId="0" fontId="16" fillId="0" borderId="20" xfId="0" applyFont="1" applyBorder="1" applyAlignment="1">
      <alignment vertical="center"/>
    </xf>
    <xf numFmtId="0" fontId="16" fillId="0" borderId="21" xfId="0" applyFont="1" applyBorder="1" applyAlignment="1">
      <alignment vertical="center"/>
    </xf>
    <xf numFmtId="0" fontId="16" fillId="0" borderId="21" xfId="0" applyFont="1" applyBorder="1" applyAlignment="1">
      <alignment horizontal="center" vertical="center"/>
    </xf>
    <xf numFmtId="0" fontId="16" fillId="0" borderId="22" xfId="0" applyFont="1" applyBorder="1" applyAlignment="1">
      <alignment horizontal="center" vertical="center"/>
    </xf>
    <xf numFmtId="0" fontId="16" fillId="0" borderId="23" xfId="0" applyFont="1" applyBorder="1" applyAlignment="1">
      <alignment vertical="center"/>
    </xf>
    <xf numFmtId="0" fontId="16" fillId="0" borderId="23" xfId="0" applyFont="1" applyBorder="1" applyAlignment="1">
      <alignment horizontal="center" vertical="center"/>
    </xf>
    <xf numFmtId="9" fontId="16" fillId="0" borderId="23" xfId="0" applyNumberFormat="1" applyFont="1" applyBorder="1" applyAlignment="1">
      <alignment horizontal="center" vertical="center"/>
    </xf>
    <xf numFmtId="0" fontId="0" fillId="0" borderId="18" xfId="0" applyFill="1" applyBorder="1" applyAlignment="1">
      <alignment vertical="center" wrapText="1"/>
    </xf>
    <xf numFmtId="0" fontId="10" fillId="0" borderId="6" xfId="0" applyFont="1" applyFill="1" applyBorder="1" applyAlignment="1">
      <alignment vertical="center" wrapText="1"/>
    </xf>
    <xf numFmtId="3" fontId="10" fillId="0" borderId="6" xfId="0" applyNumberFormat="1" applyFont="1" applyFill="1" applyBorder="1" applyAlignment="1">
      <alignment horizontal="center" vertical="center"/>
    </xf>
    <xf numFmtId="44" fontId="2" fillId="0" borderId="0" xfId="1" applyFont="1" applyFill="1" applyBorder="1" applyAlignment="1">
      <alignment horizontal="center" vertical="center" wrapText="1"/>
    </xf>
    <xf numFmtId="44" fontId="5" fillId="0" borderId="0" xfId="1" applyFont="1" applyAlignment="1">
      <alignment horizontal="center" wrapText="1"/>
    </xf>
    <xf numFmtId="44" fontId="11" fillId="2" borderId="0" xfId="1" applyFont="1" applyFill="1" applyAlignment="1">
      <alignment horizontal="center" wrapText="1"/>
    </xf>
    <xf numFmtId="44" fontId="9" fillId="2" borderId="0" xfId="1" applyFont="1" applyFill="1" applyAlignment="1">
      <alignment horizontal="center" wrapText="1"/>
    </xf>
    <xf numFmtId="0" fontId="0" fillId="2" borderId="0" xfId="0" applyFill="1" applyBorder="1" applyAlignment="1">
      <alignment wrapText="1"/>
    </xf>
    <xf numFmtId="0" fontId="10" fillId="0" borderId="0" xfId="0" applyFont="1" applyBorder="1" applyAlignment="1">
      <alignment horizontal="center" vertical="center" wrapText="1"/>
    </xf>
    <xf numFmtId="0" fontId="10" fillId="2" borderId="0" xfId="0" applyFont="1" applyFill="1" applyBorder="1" applyAlignment="1">
      <alignment vertical="center" wrapText="1"/>
    </xf>
    <xf numFmtId="0" fontId="0" fillId="2" borderId="0" xfId="0" applyFill="1" applyBorder="1" applyAlignment="1">
      <alignment vertical="center" wrapText="1"/>
    </xf>
    <xf numFmtId="0" fontId="10" fillId="0" borderId="0" xfId="0" applyFont="1" applyBorder="1" applyAlignment="1">
      <alignment horizontal="center" vertical="center"/>
    </xf>
    <xf numFmtId="44" fontId="0" fillId="2" borderId="0" xfId="1" applyFont="1" applyFill="1" applyBorder="1" applyAlignment="1">
      <alignment horizontal="center" vertical="top" wrapText="1"/>
    </xf>
    <xf numFmtId="0" fontId="0" fillId="2" borderId="0" xfId="0" applyFill="1" applyBorder="1" applyAlignment="1">
      <alignment horizontal="center" vertical="center"/>
    </xf>
    <xf numFmtId="44" fontId="0" fillId="2" borderId="0" xfId="1" applyFont="1" applyFill="1" applyBorder="1" applyAlignment="1">
      <alignment horizontal="center" vertical="top"/>
    </xf>
    <xf numFmtId="9" fontId="10" fillId="0" borderId="0" xfId="0" applyNumberFormat="1" applyFont="1" applyBorder="1" applyAlignment="1">
      <alignment horizontal="center" vertical="center" wrapText="1"/>
    </xf>
    <xf numFmtId="3" fontId="10" fillId="0" borderId="0" xfId="0" applyNumberFormat="1" applyFont="1" applyBorder="1" applyAlignment="1">
      <alignment horizontal="center" vertical="center"/>
    </xf>
    <xf numFmtId="44" fontId="0" fillId="2" borderId="10" xfId="1" applyFont="1" applyFill="1" applyBorder="1" applyAlignment="1">
      <alignment vertical="top" wrapText="1"/>
    </xf>
    <xf numFmtId="44" fontId="0" fillId="2" borderId="9" xfId="1" applyFont="1" applyFill="1" applyBorder="1" applyAlignment="1">
      <alignment vertical="top" wrapText="1"/>
    </xf>
    <xf numFmtId="0" fontId="0" fillId="0" borderId="15" xfId="0" applyFill="1" applyBorder="1" applyAlignment="1">
      <alignment vertical="center" wrapText="1"/>
    </xf>
    <xf numFmtId="44" fontId="0" fillId="0" borderId="9" xfId="1" applyFont="1" applyFill="1" applyBorder="1" applyAlignment="1">
      <alignment horizontal="center" vertical="top" wrapText="1"/>
    </xf>
    <xf numFmtId="44" fontId="0" fillId="0" borderId="9" xfId="1" applyFont="1" applyFill="1" applyBorder="1" applyAlignment="1">
      <alignment horizontal="center" vertical="top"/>
    </xf>
    <xf numFmtId="9" fontId="10" fillId="0" borderId="6" xfId="2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  <xf numFmtId="44" fontId="0" fillId="2" borderId="10" xfId="1" applyFont="1" applyFill="1" applyBorder="1" applyAlignment="1">
      <alignment horizontal="center" vertical="top" wrapText="1"/>
    </xf>
    <xf numFmtId="44" fontId="0" fillId="2" borderId="9" xfId="1" applyFont="1" applyFill="1" applyBorder="1" applyAlignment="1">
      <alignment horizontal="center" vertical="top" wrapText="1"/>
    </xf>
    <xf numFmtId="44" fontId="0" fillId="2" borderId="19" xfId="1" applyFont="1" applyFill="1" applyBorder="1" applyAlignment="1">
      <alignment horizontal="center" vertical="top" wrapText="1"/>
    </xf>
    <xf numFmtId="44" fontId="0" fillId="2" borderId="10" xfId="1" applyFont="1" applyFill="1" applyBorder="1" applyAlignment="1">
      <alignment horizontal="center" vertical="top"/>
    </xf>
    <xf numFmtId="44" fontId="0" fillId="2" borderId="9" xfId="1" applyFont="1" applyFill="1" applyBorder="1" applyAlignment="1">
      <alignment horizontal="center" vertical="top"/>
    </xf>
    <xf numFmtId="44" fontId="0" fillId="2" borderId="19" xfId="1" applyFont="1" applyFill="1" applyBorder="1" applyAlignment="1">
      <alignment horizontal="center" vertical="top"/>
    </xf>
    <xf numFmtId="44" fontId="0" fillId="2" borderId="6" xfId="1" applyFont="1" applyFill="1" applyBorder="1" applyAlignment="1">
      <alignment horizontal="center" vertical="top" wrapText="1"/>
    </xf>
    <xf numFmtId="44" fontId="0" fillId="2" borderId="6" xfId="1" applyFont="1" applyFill="1" applyBorder="1" applyAlignment="1">
      <alignment horizontal="center" vertical="top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49" fontId="11" fillId="2" borderId="0" xfId="0" applyNumberFormat="1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44" fontId="9" fillId="0" borderId="3" xfId="1" applyFont="1" applyFill="1" applyBorder="1" applyAlignment="1">
      <alignment vertical="center" wrapText="1"/>
    </xf>
    <xf numFmtId="44" fontId="9" fillId="0" borderId="10" xfId="1" applyFont="1" applyFill="1" applyBorder="1" applyAlignment="1">
      <alignment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 wrapText="1"/>
    </xf>
    <xf numFmtId="44" fontId="9" fillId="0" borderId="6" xfId="1" applyFont="1" applyFill="1" applyBorder="1" applyAlignment="1">
      <alignment horizontal="center" vertical="center" wrapText="1"/>
    </xf>
    <xf numFmtId="44" fontId="9" fillId="0" borderId="10" xfId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wrapText="1"/>
    </xf>
    <xf numFmtId="0" fontId="9" fillId="0" borderId="7" xfId="0" applyFont="1" applyFill="1" applyBorder="1" applyAlignment="1">
      <alignment horizontal="center" wrapText="1"/>
    </xf>
    <xf numFmtId="0" fontId="9" fillId="0" borderId="2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/>
    </xf>
    <xf numFmtId="0" fontId="9" fillId="0" borderId="7" xfId="0" applyFont="1" applyFill="1" applyBorder="1" applyAlignment="1">
      <alignment horizontal="center"/>
    </xf>
    <xf numFmtId="0" fontId="9" fillId="0" borderId="4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horizontal="center" vertical="center"/>
    </xf>
  </cellXfs>
  <cellStyles count="3">
    <cellStyle name="Moneda" xfId="1" builtinId="4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eetMetadata" Target="metadata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200502</xdr:colOff>
      <xdr:row>0</xdr:row>
      <xdr:rowOff>530165</xdr:rowOff>
    </xdr:from>
    <xdr:to>
      <xdr:col>15</xdr:col>
      <xdr:colOff>665325</xdr:colOff>
      <xdr:row>5</xdr:row>
      <xdr:rowOff>143773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9613" b="41460"/>
        <a:stretch/>
      </xdr:blipFill>
      <xdr:spPr bwMode="auto">
        <a:xfrm>
          <a:off x="11378898" y="530165"/>
          <a:ext cx="8084823" cy="1770212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72"/>
  <sheetViews>
    <sheetView tabSelected="1" view="pageBreakPreview" topLeftCell="A159" zoomScale="60" zoomScaleNormal="80" workbookViewId="0">
      <selection activeCell="M9" sqref="M9:M163"/>
    </sheetView>
  </sheetViews>
  <sheetFormatPr baseColWidth="10" defaultRowHeight="15" x14ac:dyDescent="0.25"/>
  <cols>
    <col min="1" max="1" width="8.75" customWidth="1"/>
    <col min="2" max="2" width="24.375" style="16" customWidth="1"/>
    <col min="3" max="3" width="19.75" style="17" customWidth="1"/>
    <col min="4" max="4" width="16.75" style="16" customWidth="1"/>
    <col min="5" max="5" width="52.625" style="16" customWidth="1"/>
    <col min="6" max="6" width="13.875" style="16" customWidth="1"/>
    <col min="7" max="7" width="36" style="18" customWidth="1"/>
    <col min="8" max="8" width="15.375" style="18" customWidth="1"/>
    <col min="9" max="9" width="18.25" style="17" customWidth="1"/>
    <col min="10" max="10" width="18.75" style="61" customWidth="1"/>
    <col min="11" max="11" width="13" style="17" customWidth="1"/>
    <col min="12" max="12" width="13" style="19" hidden="1" customWidth="1"/>
    <col min="13" max="13" width="18.875" style="20" customWidth="1"/>
    <col min="14" max="14" width="13.125" style="17" customWidth="1"/>
    <col min="15" max="15" width="16.875" customWidth="1"/>
    <col min="16" max="16" width="13" customWidth="1"/>
    <col min="17" max="17" width="8.875" customWidth="1"/>
  </cols>
  <sheetData>
    <row r="1" spans="2:16" ht="50.25" customHeight="1" x14ac:dyDescent="0.25">
      <c r="B1" s="170" t="s">
        <v>0</v>
      </c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  <c r="N1" s="170"/>
      <c r="O1" s="170"/>
      <c r="P1" s="170"/>
    </row>
    <row r="2" spans="2:16" ht="26.25" x14ac:dyDescent="0.25">
      <c r="B2" s="1"/>
      <c r="C2" s="2"/>
      <c r="D2" s="2"/>
      <c r="E2" s="2"/>
      <c r="F2" s="2"/>
      <c r="G2" s="2"/>
      <c r="H2" s="1"/>
      <c r="I2" s="2"/>
      <c r="J2" s="136"/>
      <c r="K2" s="2"/>
      <c r="L2" s="1"/>
      <c r="M2" s="1"/>
      <c r="N2" s="2"/>
      <c r="O2" s="1"/>
      <c r="P2" s="1"/>
    </row>
    <row r="3" spans="2:16" ht="35.25" customHeight="1" x14ac:dyDescent="0.25">
      <c r="B3" s="3" t="s">
        <v>1</v>
      </c>
      <c r="C3" s="4"/>
      <c r="D3" s="5"/>
      <c r="E3" s="26"/>
      <c r="F3" s="7"/>
      <c r="G3" s="7"/>
      <c r="H3" s="7"/>
      <c r="I3" s="7"/>
      <c r="J3" s="59"/>
      <c r="K3" s="7"/>
      <c r="L3" s="8"/>
      <c r="M3" s="9"/>
      <c r="N3" s="7"/>
      <c r="O3" s="8"/>
      <c r="P3" s="8"/>
    </row>
    <row r="4" spans="2:16" ht="31.5" customHeight="1" x14ac:dyDescent="0.25">
      <c r="B4" s="5"/>
      <c r="C4" s="10"/>
      <c r="D4" s="5"/>
      <c r="E4" s="26"/>
      <c r="F4" s="7"/>
      <c r="G4" s="7"/>
      <c r="H4" s="7"/>
      <c r="I4" s="7"/>
      <c r="J4" s="59"/>
      <c r="K4" s="7"/>
      <c r="L4" s="8"/>
      <c r="M4" s="9"/>
      <c r="N4" s="7"/>
      <c r="O4" s="8"/>
      <c r="P4" s="8"/>
    </row>
    <row r="5" spans="2:16" ht="26.25" customHeight="1" x14ac:dyDescent="0.3">
      <c r="B5" s="11" t="s">
        <v>515</v>
      </c>
      <c r="C5" s="10"/>
      <c r="D5" s="5"/>
      <c r="E5" s="26"/>
      <c r="F5" s="7"/>
      <c r="G5" s="7"/>
      <c r="H5" s="7"/>
      <c r="I5" s="7"/>
      <c r="J5" s="59"/>
      <c r="K5" s="7"/>
      <c r="L5" s="8"/>
      <c r="M5" s="9"/>
      <c r="N5" s="7"/>
      <c r="O5" s="8"/>
      <c r="P5" s="8"/>
    </row>
    <row r="6" spans="2:16" ht="49.5" customHeight="1" thickBot="1" x14ac:dyDescent="0.3">
      <c r="B6" s="5"/>
      <c r="C6" s="10"/>
      <c r="D6" s="5"/>
      <c r="E6" s="26"/>
      <c r="F6" s="7"/>
      <c r="G6" s="7"/>
      <c r="H6" s="7"/>
      <c r="I6" s="7"/>
      <c r="J6" s="59"/>
      <c r="K6" s="62"/>
      <c r="L6" s="12" t="s">
        <v>2</v>
      </c>
      <c r="M6" s="9"/>
      <c r="N6" s="7"/>
      <c r="O6" s="8"/>
      <c r="P6" s="8"/>
    </row>
    <row r="7" spans="2:16" ht="31.5" customHeight="1" x14ac:dyDescent="0.25">
      <c r="B7" s="171" t="s">
        <v>3</v>
      </c>
      <c r="C7" s="173" t="s">
        <v>4</v>
      </c>
      <c r="D7" s="173" t="s">
        <v>5</v>
      </c>
      <c r="E7" s="173" t="s">
        <v>6</v>
      </c>
      <c r="F7" s="173" t="s">
        <v>7</v>
      </c>
      <c r="G7" s="173" t="s">
        <v>8</v>
      </c>
      <c r="H7" s="173" t="s">
        <v>9</v>
      </c>
      <c r="I7" s="173" t="s">
        <v>10</v>
      </c>
      <c r="J7" s="175" t="s">
        <v>11</v>
      </c>
      <c r="K7" s="177" t="s">
        <v>12</v>
      </c>
      <c r="L7" s="179" t="s">
        <v>12</v>
      </c>
      <c r="M7" s="181" t="s">
        <v>13</v>
      </c>
      <c r="N7" s="173" t="s">
        <v>511</v>
      </c>
      <c r="O7" s="183" t="s">
        <v>14</v>
      </c>
      <c r="P7" s="184"/>
    </row>
    <row r="8" spans="2:16" ht="54.75" customHeight="1" thickBot="1" x14ac:dyDescent="0.3">
      <c r="B8" s="172"/>
      <c r="C8" s="174"/>
      <c r="D8" s="174"/>
      <c r="E8" s="174"/>
      <c r="F8" s="174"/>
      <c r="G8" s="174"/>
      <c r="H8" s="174"/>
      <c r="I8" s="174"/>
      <c r="J8" s="176"/>
      <c r="K8" s="178"/>
      <c r="L8" s="180"/>
      <c r="M8" s="182"/>
      <c r="N8" s="174"/>
      <c r="O8" s="13" t="s">
        <v>15</v>
      </c>
      <c r="P8" s="14" t="s">
        <v>16</v>
      </c>
    </row>
    <row r="9" spans="2:16" ht="80.25" customHeight="1" x14ac:dyDescent="0.25">
      <c r="B9" s="38" t="s">
        <v>17</v>
      </c>
      <c r="C9" s="32" t="s">
        <v>29</v>
      </c>
      <c r="D9" s="27" t="s">
        <v>203</v>
      </c>
      <c r="E9" s="27" t="s">
        <v>217</v>
      </c>
      <c r="F9" s="27" t="s">
        <v>18</v>
      </c>
      <c r="G9" s="32" t="s">
        <v>371</v>
      </c>
      <c r="H9" s="33" t="s">
        <v>400</v>
      </c>
      <c r="I9" s="32" t="s">
        <v>47</v>
      </c>
      <c r="J9" s="157">
        <f>7301565.73</f>
        <v>7301565.7300000004</v>
      </c>
      <c r="K9" s="32">
        <v>1.157525637039019</v>
      </c>
      <c r="L9" s="30"/>
      <c r="M9" s="160">
        <f>7513361.11</f>
        <v>7513361.1100000003</v>
      </c>
      <c r="N9" s="65">
        <f>K9/2.3</f>
        <v>0.50327201610392136</v>
      </c>
      <c r="O9" s="33" t="s">
        <v>504</v>
      </c>
      <c r="P9" s="52">
        <v>17500</v>
      </c>
    </row>
    <row r="10" spans="2:16" ht="80.25" customHeight="1" x14ac:dyDescent="0.25">
      <c r="B10" s="39" t="s">
        <v>17</v>
      </c>
      <c r="C10" s="32" t="s">
        <v>29</v>
      </c>
      <c r="D10" s="27" t="s">
        <v>203</v>
      </c>
      <c r="E10" s="27" t="s">
        <v>218</v>
      </c>
      <c r="F10" s="27" t="s">
        <v>18</v>
      </c>
      <c r="G10" s="32" t="s">
        <v>30</v>
      </c>
      <c r="H10" s="33" t="s">
        <v>400</v>
      </c>
      <c r="I10" s="32" t="s">
        <v>408</v>
      </c>
      <c r="J10" s="158"/>
      <c r="K10" s="32">
        <v>0.15752563703901901</v>
      </c>
      <c r="L10" s="30"/>
      <c r="M10" s="161"/>
      <c r="N10" s="65">
        <f>K10/0.8</f>
        <v>0.19690704629877376</v>
      </c>
      <c r="O10" s="33" t="s">
        <v>504</v>
      </c>
      <c r="P10" s="52">
        <v>17500</v>
      </c>
    </row>
    <row r="11" spans="2:16" ht="80.25" customHeight="1" x14ac:dyDescent="0.25">
      <c r="B11" s="39" t="s">
        <v>17</v>
      </c>
      <c r="C11" s="32" t="s">
        <v>29</v>
      </c>
      <c r="D11" s="27" t="s">
        <v>203</v>
      </c>
      <c r="E11" s="27" t="s">
        <v>219</v>
      </c>
      <c r="F11" s="27" t="s">
        <v>18</v>
      </c>
      <c r="G11" s="32" t="s">
        <v>372</v>
      </c>
      <c r="H11" s="33" t="s">
        <v>401</v>
      </c>
      <c r="I11" s="32" t="s">
        <v>48</v>
      </c>
      <c r="J11" s="158"/>
      <c r="K11" s="32">
        <v>6</v>
      </c>
      <c r="L11" s="30"/>
      <c r="M11" s="161"/>
      <c r="N11" s="65">
        <f>K11/9</f>
        <v>0.66666666666666663</v>
      </c>
      <c r="O11" s="33" t="s">
        <v>504</v>
      </c>
      <c r="P11" s="52">
        <v>17500</v>
      </c>
    </row>
    <row r="12" spans="2:16" s="75" customFormat="1" ht="80.25" customHeight="1" x14ac:dyDescent="0.25">
      <c r="B12" s="152" t="s">
        <v>17</v>
      </c>
      <c r="C12" s="70" t="s">
        <v>29</v>
      </c>
      <c r="D12" s="71" t="s">
        <v>203</v>
      </c>
      <c r="E12" s="71" t="s">
        <v>220</v>
      </c>
      <c r="F12" s="71" t="s">
        <v>18</v>
      </c>
      <c r="G12" s="70" t="s">
        <v>373</v>
      </c>
      <c r="H12" s="72" t="s">
        <v>401</v>
      </c>
      <c r="I12" s="70" t="s">
        <v>49</v>
      </c>
      <c r="J12" s="158"/>
      <c r="K12" s="70">
        <v>159</v>
      </c>
      <c r="L12" s="73"/>
      <c r="M12" s="161"/>
      <c r="N12" s="155">
        <v>0</v>
      </c>
      <c r="O12" s="72" t="s">
        <v>504</v>
      </c>
      <c r="P12" s="135">
        <v>17500</v>
      </c>
    </row>
    <row r="13" spans="2:16" ht="80.25" customHeight="1" x14ac:dyDescent="0.25">
      <c r="B13" s="39" t="s">
        <v>17</v>
      </c>
      <c r="C13" s="32" t="s">
        <v>29</v>
      </c>
      <c r="D13" s="27" t="s">
        <v>203</v>
      </c>
      <c r="E13" s="27" t="s">
        <v>221</v>
      </c>
      <c r="F13" s="27" t="s">
        <v>18</v>
      </c>
      <c r="G13" s="32" t="s">
        <v>31</v>
      </c>
      <c r="H13" s="33" t="s">
        <v>401</v>
      </c>
      <c r="I13" s="32" t="s">
        <v>409</v>
      </c>
      <c r="J13" s="158"/>
      <c r="K13" s="32">
        <v>0.75</v>
      </c>
      <c r="L13" s="30"/>
      <c r="M13" s="161"/>
      <c r="N13" s="35">
        <v>0.75</v>
      </c>
      <c r="O13" s="33" t="s">
        <v>504</v>
      </c>
      <c r="P13" s="52">
        <v>17500</v>
      </c>
    </row>
    <row r="14" spans="2:16" ht="80.25" customHeight="1" x14ac:dyDescent="0.25">
      <c r="B14" s="39" t="s">
        <v>17</v>
      </c>
      <c r="C14" s="32" t="s">
        <v>29</v>
      </c>
      <c r="D14" s="27" t="s">
        <v>203</v>
      </c>
      <c r="E14" s="27" t="s">
        <v>222</v>
      </c>
      <c r="F14" s="27" t="s">
        <v>18</v>
      </c>
      <c r="G14" s="32" t="s">
        <v>32</v>
      </c>
      <c r="H14" s="33" t="s">
        <v>401</v>
      </c>
      <c r="I14" s="32" t="s">
        <v>410</v>
      </c>
      <c r="J14" s="158"/>
      <c r="K14" s="32">
        <v>1</v>
      </c>
      <c r="L14" s="30"/>
      <c r="M14" s="161"/>
      <c r="N14" s="65">
        <v>1</v>
      </c>
      <c r="O14" s="33" t="s">
        <v>504</v>
      </c>
      <c r="P14" s="52">
        <v>17500</v>
      </c>
    </row>
    <row r="15" spans="2:16" ht="80.25" customHeight="1" x14ac:dyDescent="0.25">
      <c r="B15" s="39" t="s">
        <v>17</v>
      </c>
      <c r="C15" s="32" t="s">
        <v>29</v>
      </c>
      <c r="D15" s="27" t="s">
        <v>203</v>
      </c>
      <c r="E15" s="27" t="s">
        <v>223</v>
      </c>
      <c r="F15" s="27" t="s">
        <v>18</v>
      </c>
      <c r="G15" s="32" t="s">
        <v>33</v>
      </c>
      <c r="H15" s="33" t="s">
        <v>401</v>
      </c>
      <c r="I15" s="32" t="s">
        <v>411</v>
      </c>
      <c r="J15" s="158"/>
      <c r="K15" s="32">
        <v>7</v>
      </c>
      <c r="L15" s="30"/>
      <c r="M15" s="161"/>
      <c r="N15" s="37">
        <v>0.52400000000000002</v>
      </c>
      <c r="O15" s="33" t="s">
        <v>504</v>
      </c>
      <c r="P15" s="52">
        <v>17500</v>
      </c>
    </row>
    <row r="16" spans="2:16" ht="80.25" customHeight="1" x14ac:dyDescent="0.25">
      <c r="B16" s="39" t="s">
        <v>17</v>
      </c>
      <c r="C16" s="32" t="s">
        <v>29</v>
      </c>
      <c r="D16" s="27" t="s">
        <v>203</v>
      </c>
      <c r="E16" s="27" t="s">
        <v>224</v>
      </c>
      <c r="F16" s="27" t="s">
        <v>18</v>
      </c>
      <c r="G16" s="32" t="s">
        <v>374</v>
      </c>
      <c r="H16" s="33" t="s">
        <v>401</v>
      </c>
      <c r="I16" s="32" t="s">
        <v>412</v>
      </c>
      <c r="J16" s="158"/>
      <c r="K16" s="32">
        <v>2</v>
      </c>
      <c r="L16" s="30"/>
      <c r="M16" s="161"/>
      <c r="N16" s="37">
        <v>0.66659999999999997</v>
      </c>
      <c r="O16" s="33" t="s">
        <v>504</v>
      </c>
      <c r="P16" s="52">
        <v>17500</v>
      </c>
    </row>
    <row r="17" spans="1:16" ht="80.25" customHeight="1" x14ac:dyDescent="0.25">
      <c r="B17" s="39" t="s">
        <v>17</v>
      </c>
      <c r="C17" s="32" t="s">
        <v>29</v>
      </c>
      <c r="D17" s="27" t="s">
        <v>203</v>
      </c>
      <c r="E17" s="27" t="s">
        <v>225</v>
      </c>
      <c r="F17" s="27" t="s">
        <v>18</v>
      </c>
      <c r="G17" s="32" t="s">
        <v>34</v>
      </c>
      <c r="H17" s="33" t="s">
        <v>401</v>
      </c>
      <c r="I17" s="32" t="s">
        <v>51</v>
      </c>
      <c r="J17" s="158"/>
      <c r="K17" s="32">
        <v>6</v>
      </c>
      <c r="L17" s="30"/>
      <c r="M17" s="161"/>
      <c r="N17" s="37">
        <v>1</v>
      </c>
      <c r="O17" s="33" t="s">
        <v>504</v>
      </c>
      <c r="P17" s="52">
        <v>17500</v>
      </c>
    </row>
    <row r="18" spans="1:16" ht="80.25" customHeight="1" x14ac:dyDescent="0.25">
      <c r="B18" s="39" t="s">
        <v>17</v>
      </c>
      <c r="C18" s="32" t="s">
        <v>29</v>
      </c>
      <c r="D18" s="27" t="s">
        <v>203</v>
      </c>
      <c r="E18" s="27" t="s">
        <v>226</v>
      </c>
      <c r="F18" s="27" t="s">
        <v>18</v>
      </c>
      <c r="G18" s="32" t="s">
        <v>35</v>
      </c>
      <c r="H18" s="33" t="s">
        <v>401</v>
      </c>
      <c r="I18" s="32" t="s">
        <v>52</v>
      </c>
      <c r="J18" s="158"/>
      <c r="K18" s="32">
        <v>241</v>
      </c>
      <c r="L18" s="30"/>
      <c r="M18" s="161"/>
      <c r="N18" s="65">
        <v>1</v>
      </c>
      <c r="O18" s="33" t="s">
        <v>504</v>
      </c>
      <c r="P18" s="52">
        <v>17500</v>
      </c>
    </row>
    <row r="19" spans="1:16" ht="80.25" customHeight="1" x14ac:dyDescent="0.25">
      <c r="B19" s="39" t="s">
        <v>17</v>
      </c>
      <c r="C19" s="32" t="s">
        <v>29</v>
      </c>
      <c r="D19" s="27" t="s">
        <v>203</v>
      </c>
      <c r="E19" s="27" t="s">
        <v>227</v>
      </c>
      <c r="F19" s="27" t="s">
        <v>18</v>
      </c>
      <c r="G19" s="32" t="s">
        <v>375</v>
      </c>
      <c r="H19" s="33" t="s">
        <v>401</v>
      </c>
      <c r="I19" s="32" t="s">
        <v>50</v>
      </c>
      <c r="J19" s="158"/>
      <c r="K19" s="32">
        <v>7</v>
      </c>
      <c r="L19" s="30"/>
      <c r="M19" s="161"/>
      <c r="N19" s="37">
        <v>0.15379999999999999</v>
      </c>
      <c r="O19" s="33" t="s">
        <v>504</v>
      </c>
      <c r="P19" s="52">
        <v>17500</v>
      </c>
    </row>
    <row r="20" spans="1:16" ht="80.25" customHeight="1" x14ac:dyDescent="0.25">
      <c r="B20" s="39" t="s">
        <v>17</v>
      </c>
      <c r="C20" s="32" t="s">
        <v>29</v>
      </c>
      <c r="D20" s="27" t="s">
        <v>203</v>
      </c>
      <c r="E20" s="27" t="s">
        <v>228</v>
      </c>
      <c r="F20" s="27" t="s">
        <v>18</v>
      </c>
      <c r="G20" s="32" t="s">
        <v>36</v>
      </c>
      <c r="H20" s="33" t="s">
        <v>400</v>
      </c>
      <c r="I20" s="32" t="s">
        <v>413</v>
      </c>
      <c r="J20" s="158"/>
      <c r="K20" s="32">
        <v>0.3</v>
      </c>
      <c r="L20" s="30"/>
      <c r="M20" s="161"/>
      <c r="N20" s="37">
        <v>0.33</v>
      </c>
      <c r="O20" s="33" t="s">
        <v>504</v>
      </c>
      <c r="P20" s="52">
        <v>17500</v>
      </c>
    </row>
    <row r="21" spans="1:16" ht="80.25" customHeight="1" x14ac:dyDescent="0.25">
      <c r="B21" s="39" t="s">
        <v>17</v>
      </c>
      <c r="C21" s="32" t="s">
        <v>29</v>
      </c>
      <c r="D21" s="27" t="s">
        <v>203</v>
      </c>
      <c r="E21" s="27" t="s">
        <v>229</v>
      </c>
      <c r="F21" s="27" t="s">
        <v>18</v>
      </c>
      <c r="G21" s="32" t="s">
        <v>37</v>
      </c>
      <c r="H21" s="33" t="s">
        <v>400</v>
      </c>
      <c r="I21" s="32" t="s">
        <v>414</v>
      </c>
      <c r="J21" s="158"/>
      <c r="K21" s="32">
        <v>0</v>
      </c>
      <c r="L21" s="30"/>
      <c r="M21" s="161"/>
      <c r="N21" s="35">
        <v>0</v>
      </c>
      <c r="O21" s="33" t="s">
        <v>504</v>
      </c>
      <c r="P21" s="52">
        <v>17500</v>
      </c>
    </row>
    <row r="22" spans="1:16" ht="80.25" customHeight="1" x14ac:dyDescent="0.25">
      <c r="B22" s="39" t="s">
        <v>17</v>
      </c>
      <c r="C22" s="32" t="s">
        <v>29</v>
      </c>
      <c r="D22" s="27" t="s">
        <v>203</v>
      </c>
      <c r="E22" s="27" t="s">
        <v>230</v>
      </c>
      <c r="F22" s="27" t="s">
        <v>18</v>
      </c>
      <c r="G22" s="32" t="s">
        <v>38</v>
      </c>
      <c r="H22" s="33" t="s">
        <v>402</v>
      </c>
      <c r="I22" s="32" t="s">
        <v>415</v>
      </c>
      <c r="J22" s="158"/>
      <c r="K22" s="32">
        <v>1</v>
      </c>
      <c r="L22" s="30"/>
      <c r="M22" s="161"/>
      <c r="N22" s="35">
        <v>0.5</v>
      </c>
      <c r="O22" s="33" t="s">
        <v>504</v>
      </c>
      <c r="P22" s="52">
        <v>17500</v>
      </c>
    </row>
    <row r="23" spans="1:16" ht="129.75" customHeight="1" x14ac:dyDescent="0.25">
      <c r="B23" s="40"/>
      <c r="C23" s="32" t="s">
        <v>29</v>
      </c>
      <c r="D23" s="27" t="s">
        <v>203</v>
      </c>
      <c r="E23" s="27" t="s">
        <v>231</v>
      </c>
      <c r="F23" s="27" t="s">
        <v>18</v>
      </c>
      <c r="G23" s="32" t="s">
        <v>39</v>
      </c>
      <c r="H23" s="33" t="s">
        <v>401</v>
      </c>
      <c r="I23" s="32" t="s">
        <v>416</v>
      </c>
      <c r="J23" s="158"/>
      <c r="K23" s="32">
        <v>1</v>
      </c>
      <c r="L23" s="30"/>
      <c r="M23" s="161"/>
      <c r="N23" s="35">
        <v>0.33329999999999999</v>
      </c>
      <c r="O23" s="33" t="s">
        <v>504</v>
      </c>
      <c r="P23" s="52">
        <v>17500</v>
      </c>
    </row>
    <row r="24" spans="1:16" ht="111" customHeight="1" x14ac:dyDescent="0.25">
      <c r="B24" s="39" t="s">
        <v>17</v>
      </c>
      <c r="C24" s="32" t="s">
        <v>29</v>
      </c>
      <c r="D24" s="27" t="s">
        <v>203</v>
      </c>
      <c r="E24" s="27" t="s">
        <v>232</v>
      </c>
      <c r="F24" s="27" t="s">
        <v>18</v>
      </c>
      <c r="G24" s="32" t="s">
        <v>40</v>
      </c>
      <c r="H24" s="33" t="s">
        <v>400</v>
      </c>
      <c r="I24" s="34" t="s">
        <v>417</v>
      </c>
      <c r="J24" s="158"/>
      <c r="K24" s="32">
        <v>0.5</v>
      </c>
      <c r="L24" s="30"/>
      <c r="M24" s="161"/>
      <c r="N24" s="37">
        <v>0</v>
      </c>
      <c r="O24" s="33" t="s">
        <v>504</v>
      </c>
      <c r="P24" s="52">
        <v>17500</v>
      </c>
    </row>
    <row r="25" spans="1:16" ht="80.25" customHeight="1" x14ac:dyDescent="0.25">
      <c r="B25" s="39" t="s">
        <v>17</v>
      </c>
      <c r="C25" s="32" t="s">
        <v>29</v>
      </c>
      <c r="D25" s="27" t="s">
        <v>203</v>
      </c>
      <c r="E25" s="27" t="s">
        <v>233</v>
      </c>
      <c r="F25" s="27" t="s">
        <v>18</v>
      </c>
      <c r="G25" s="32" t="s">
        <v>41</v>
      </c>
      <c r="H25" s="33" t="s">
        <v>401</v>
      </c>
      <c r="I25" s="35" t="s">
        <v>418</v>
      </c>
      <c r="J25" s="158"/>
      <c r="K25" s="32">
        <v>0.04</v>
      </c>
      <c r="L25" s="30"/>
      <c r="M25" s="161"/>
      <c r="N25" s="32">
        <v>0</v>
      </c>
      <c r="O25" s="33" t="s">
        <v>504</v>
      </c>
      <c r="P25" s="52">
        <v>17500</v>
      </c>
    </row>
    <row r="26" spans="1:16" ht="80.25" customHeight="1" x14ac:dyDescent="0.25">
      <c r="B26" s="39" t="s">
        <v>17</v>
      </c>
      <c r="C26" s="32" t="s">
        <v>29</v>
      </c>
      <c r="D26" s="27" t="s">
        <v>203</v>
      </c>
      <c r="E26" s="27" t="s">
        <v>234</v>
      </c>
      <c r="F26" s="27" t="s">
        <v>18</v>
      </c>
      <c r="G26" s="32" t="s">
        <v>42</v>
      </c>
      <c r="H26" s="33" t="s">
        <v>401</v>
      </c>
      <c r="I26" s="35" t="s">
        <v>419</v>
      </c>
      <c r="J26" s="158"/>
      <c r="K26" s="32">
        <v>113</v>
      </c>
      <c r="L26" s="30"/>
      <c r="M26" s="161"/>
      <c r="N26" s="35">
        <v>1</v>
      </c>
      <c r="O26" s="33" t="s">
        <v>504</v>
      </c>
      <c r="P26" s="52">
        <v>17500</v>
      </c>
    </row>
    <row r="27" spans="1:16" ht="80.25" customHeight="1" x14ac:dyDescent="0.25">
      <c r="B27" s="39" t="s">
        <v>17</v>
      </c>
      <c r="C27" s="32" t="s">
        <v>29</v>
      </c>
      <c r="D27" s="27" t="s">
        <v>203</v>
      </c>
      <c r="E27" s="27" t="s">
        <v>235</v>
      </c>
      <c r="F27" s="27" t="s">
        <v>18</v>
      </c>
      <c r="G27" s="32" t="s">
        <v>43</v>
      </c>
      <c r="H27" s="33" t="s">
        <v>401</v>
      </c>
      <c r="I27" s="35" t="s">
        <v>420</v>
      </c>
      <c r="J27" s="158"/>
      <c r="K27" s="32">
        <v>2</v>
      </c>
      <c r="L27" s="30"/>
      <c r="M27" s="161"/>
      <c r="N27" s="35">
        <v>1</v>
      </c>
      <c r="O27" s="33" t="s">
        <v>504</v>
      </c>
      <c r="P27" s="52">
        <v>17500</v>
      </c>
    </row>
    <row r="28" spans="1:16" ht="80.25" customHeight="1" x14ac:dyDescent="0.25">
      <c r="B28" s="39" t="s">
        <v>17</v>
      </c>
      <c r="C28" s="32" t="s">
        <v>29</v>
      </c>
      <c r="D28" s="27" t="s">
        <v>203</v>
      </c>
      <c r="E28" s="27" t="s">
        <v>236</v>
      </c>
      <c r="F28" s="27" t="s">
        <v>18</v>
      </c>
      <c r="G28" s="32" t="s">
        <v>44</v>
      </c>
      <c r="H28" s="33" t="s">
        <v>402</v>
      </c>
      <c r="I28" s="35" t="s">
        <v>421</v>
      </c>
      <c r="J28" s="158"/>
      <c r="K28" s="32">
        <v>5</v>
      </c>
      <c r="L28" s="30"/>
      <c r="M28" s="161"/>
      <c r="N28" s="65">
        <v>0</v>
      </c>
      <c r="O28" s="33" t="s">
        <v>504</v>
      </c>
      <c r="P28" s="52">
        <v>17500</v>
      </c>
    </row>
    <row r="29" spans="1:16" ht="80.25" customHeight="1" x14ac:dyDescent="0.25">
      <c r="B29" s="39" t="s">
        <v>17</v>
      </c>
      <c r="C29" s="32" t="s">
        <v>29</v>
      </c>
      <c r="D29" s="27" t="s">
        <v>203</v>
      </c>
      <c r="E29" s="27" t="s">
        <v>237</v>
      </c>
      <c r="F29" s="27" t="s">
        <v>18</v>
      </c>
      <c r="G29" s="32" t="s">
        <v>45</v>
      </c>
      <c r="H29" s="33" t="s">
        <v>401</v>
      </c>
      <c r="I29" s="35" t="s">
        <v>237</v>
      </c>
      <c r="J29" s="158"/>
      <c r="K29" s="32">
        <v>4</v>
      </c>
      <c r="L29" s="30"/>
      <c r="M29" s="161"/>
      <c r="N29" s="37">
        <v>0.17599999999999999</v>
      </c>
      <c r="O29" s="33" t="s">
        <v>504</v>
      </c>
      <c r="P29" s="52">
        <v>17500</v>
      </c>
    </row>
    <row r="30" spans="1:16" ht="80.25" customHeight="1" thickBot="1" x14ac:dyDescent="0.3">
      <c r="B30" s="41" t="s">
        <v>17</v>
      </c>
      <c r="C30" s="32" t="s">
        <v>29</v>
      </c>
      <c r="D30" s="27" t="s">
        <v>203</v>
      </c>
      <c r="E30" s="27" t="s">
        <v>238</v>
      </c>
      <c r="F30" s="27" t="s">
        <v>18</v>
      </c>
      <c r="G30" s="32" t="s">
        <v>46</v>
      </c>
      <c r="H30" s="33" t="s">
        <v>401</v>
      </c>
      <c r="I30" s="32" t="s">
        <v>53</v>
      </c>
      <c r="J30" s="159"/>
      <c r="K30" s="32">
        <v>0</v>
      </c>
      <c r="L30" s="30"/>
      <c r="M30" s="162"/>
      <c r="N30" s="65">
        <v>0</v>
      </c>
      <c r="O30" s="33" t="s">
        <v>504</v>
      </c>
      <c r="P30" s="52">
        <v>17500</v>
      </c>
    </row>
    <row r="31" spans="1:16" s="75" customFormat="1" ht="80.25" customHeight="1" thickBot="1" x14ac:dyDescent="0.3">
      <c r="B31" s="152" t="s">
        <v>17</v>
      </c>
      <c r="C31" s="70" t="s">
        <v>518</v>
      </c>
      <c r="D31" s="71" t="s">
        <v>203</v>
      </c>
      <c r="E31" s="71" t="s">
        <v>220</v>
      </c>
      <c r="F31" s="71" t="s">
        <v>18</v>
      </c>
      <c r="G31" s="70" t="s">
        <v>373</v>
      </c>
      <c r="H31" s="72" t="s">
        <v>401</v>
      </c>
      <c r="I31" s="70" t="s">
        <v>49</v>
      </c>
      <c r="J31" s="153">
        <v>3058704.85</v>
      </c>
      <c r="K31" s="70">
        <v>159</v>
      </c>
      <c r="L31" s="73"/>
      <c r="M31" s="154">
        <v>2696759.65</v>
      </c>
      <c r="N31" s="155" t="s">
        <v>127</v>
      </c>
      <c r="O31" s="72" t="s">
        <v>504</v>
      </c>
      <c r="P31" s="135">
        <v>17500</v>
      </c>
    </row>
    <row r="32" spans="1:16" ht="80.25" customHeight="1" x14ac:dyDescent="0.25">
      <c r="A32" s="42"/>
      <c r="B32" s="43" t="s">
        <v>17</v>
      </c>
      <c r="C32" s="32" t="s">
        <v>204</v>
      </c>
      <c r="D32" s="27" t="s">
        <v>203</v>
      </c>
      <c r="E32" s="27" t="s">
        <v>239</v>
      </c>
      <c r="F32" s="27" t="s">
        <v>18</v>
      </c>
      <c r="G32" s="32" t="s">
        <v>376</v>
      </c>
      <c r="H32" s="33" t="s">
        <v>401</v>
      </c>
      <c r="I32" s="32" t="s">
        <v>422</v>
      </c>
      <c r="J32" s="157">
        <v>1554282.33</v>
      </c>
      <c r="K32" s="32">
        <v>320</v>
      </c>
      <c r="L32" s="30"/>
      <c r="M32" s="160">
        <v>1166961.31</v>
      </c>
      <c r="N32" s="37">
        <v>2.0566</v>
      </c>
      <c r="O32" s="33" t="s">
        <v>504</v>
      </c>
      <c r="P32" s="52">
        <v>17500</v>
      </c>
    </row>
    <row r="33" spans="1:16" ht="80.25" customHeight="1" x14ac:dyDescent="0.25">
      <c r="A33" s="42"/>
      <c r="B33" s="40" t="s">
        <v>17</v>
      </c>
      <c r="C33" s="32" t="s">
        <v>204</v>
      </c>
      <c r="D33" s="27" t="s">
        <v>203</v>
      </c>
      <c r="E33" s="27" t="s">
        <v>240</v>
      </c>
      <c r="F33" s="27" t="s">
        <v>18</v>
      </c>
      <c r="G33" s="32" t="s">
        <v>54</v>
      </c>
      <c r="H33" s="33" t="s">
        <v>401</v>
      </c>
      <c r="I33" s="32" t="s">
        <v>423</v>
      </c>
      <c r="J33" s="158"/>
      <c r="K33" s="32">
        <v>85</v>
      </c>
      <c r="L33" s="30"/>
      <c r="M33" s="161"/>
      <c r="N33" s="37">
        <v>0.24279999999999999</v>
      </c>
      <c r="O33" s="33" t="s">
        <v>504</v>
      </c>
      <c r="P33" s="52">
        <v>17500</v>
      </c>
    </row>
    <row r="34" spans="1:16" ht="80.25" customHeight="1" x14ac:dyDescent="0.25">
      <c r="A34" s="42"/>
      <c r="B34" s="40" t="s">
        <v>17</v>
      </c>
      <c r="C34" s="32" t="s">
        <v>204</v>
      </c>
      <c r="D34" s="27" t="s">
        <v>203</v>
      </c>
      <c r="E34" s="27" t="s">
        <v>241</v>
      </c>
      <c r="F34" s="27" t="s">
        <v>18</v>
      </c>
      <c r="G34" s="32" t="s">
        <v>55</v>
      </c>
      <c r="H34" s="33" t="s">
        <v>401</v>
      </c>
      <c r="I34" s="32" t="s">
        <v>241</v>
      </c>
      <c r="J34" s="158"/>
      <c r="K34" s="32">
        <v>320</v>
      </c>
      <c r="L34" s="30"/>
      <c r="M34" s="161"/>
      <c r="N34" s="37">
        <v>1</v>
      </c>
      <c r="O34" s="33" t="s">
        <v>504</v>
      </c>
      <c r="P34" s="52">
        <v>17500</v>
      </c>
    </row>
    <row r="35" spans="1:16" s="75" customFormat="1" ht="80.25" customHeight="1" x14ac:dyDescent="0.25">
      <c r="A35" s="68"/>
      <c r="B35" s="69" t="s">
        <v>17</v>
      </c>
      <c r="C35" s="70" t="s">
        <v>204</v>
      </c>
      <c r="D35" s="71" t="s">
        <v>203</v>
      </c>
      <c r="E35" s="71" t="s">
        <v>242</v>
      </c>
      <c r="F35" s="71" t="s">
        <v>18</v>
      </c>
      <c r="G35" s="70" t="s">
        <v>377</v>
      </c>
      <c r="H35" s="72" t="s">
        <v>401</v>
      </c>
      <c r="I35" s="70" t="s">
        <v>424</v>
      </c>
      <c r="J35" s="158"/>
      <c r="K35" s="70">
        <v>320</v>
      </c>
      <c r="L35" s="73"/>
      <c r="M35" s="161"/>
      <c r="N35" s="77">
        <v>0.4249</v>
      </c>
      <c r="O35" s="72" t="s">
        <v>504</v>
      </c>
      <c r="P35" s="52">
        <v>17500</v>
      </c>
    </row>
    <row r="36" spans="1:16" ht="80.25" customHeight="1" x14ac:dyDescent="0.25">
      <c r="A36" s="42"/>
      <c r="B36" s="40" t="s">
        <v>17</v>
      </c>
      <c r="C36" s="32" t="s">
        <v>204</v>
      </c>
      <c r="D36" s="27" t="s">
        <v>203</v>
      </c>
      <c r="E36" s="27" t="s">
        <v>243</v>
      </c>
      <c r="F36" s="27" t="s">
        <v>18</v>
      </c>
      <c r="G36" s="32" t="s">
        <v>56</v>
      </c>
      <c r="H36" s="33" t="s">
        <v>401</v>
      </c>
      <c r="I36" s="32" t="s">
        <v>425</v>
      </c>
      <c r="J36" s="158"/>
      <c r="K36" s="32">
        <v>85</v>
      </c>
      <c r="L36" s="30"/>
      <c r="M36" s="161"/>
      <c r="N36" s="35">
        <v>0.42</v>
      </c>
      <c r="O36" s="33" t="s">
        <v>504</v>
      </c>
      <c r="P36" s="52">
        <v>17500</v>
      </c>
    </row>
    <row r="37" spans="1:16" ht="80.25" customHeight="1" x14ac:dyDescent="0.25">
      <c r="A37" s="42"/>
      <c r="B37" s="40" t="s">
        <v>17</v>
      </c>
      <c r="C37" s="32" t="s">
        <v>204</v>
      </c>
      <c r="D37" s="27" t="s">
        <v>203</v>
      </c>
      <c r="E37" s="27" t="s">
        <v>244</v>
      </c>
      <c r="F37" s="27" t="s">
        <v>18</v>
      </c>
      <c r="G37" s="32" t="s">
        <v>57</v>
      </c>
      <c r="H37" s="33" t="s">
        <v>401</v>
      </c>
      <c r="I37" s="32" t="s">
        <v>426</v>
      </c>
      <c r="J37" s="158"/>
      <c r="K37" s="32">
        <v>1004</v>
      </c>
      <c r="L37" s="30"/>
      <c r="M37" s="161"/>
      <c r="N37" s="35">
        <v>1</v>
      </c>
      <c r="O37" s="33" t="s">
        <v>504</v>
      </c>
      <c r="P37" s="52">
        <v>17500</v>
      </c>
    </row>
    <row r="38" spans="1:16" ht="80.25" customHeight="1" thickBot="1" x14ac:dyDescent="0.3">
      <c r="A38" s="42"/>
      <c r="B38" s="44" t="s">
        <v>17</v>
      </c>
      <c r="C38" s="32" t="s">
        <v>204</v>
      </c>
      <c r="D38" s="27" t="s">
        <v>203</v>
      </c>
      <c r="E38" s="27" t="s">
        <v>245</v>
      </c>
      <c r="F38" s="27" t="s">
        <v>18</v>
      </c>
      <c r="G38" s="32" t="s">
        <v>58</v>
      </c>
      <c r="H38" s="33" t="s">
        <v>401</v>
      </c>
      <c r="I38" s="32" t="s">
        <v>427</v>
      </c>
      <c r="J38" s="158"/>
      <c r="K38" s="32">
        <v>0</v>
      </c>
      <c r="L38" s="30"/>
      <c r="M38" s="161"/>
      <c r="N38" s="65">
        <v>0</v>
      </c>
      <c r="O38" s="33" t="s">
        <v>504</v>
      </c>
      <c r="P38" s="52">
        <v>17500</v>
      </c>
    </row>
    <row r="39" spans="1:16" ht="117" customHeight="1" thickBot="1" x14ac:dyDescent="0.3">
      <c r="A39" s="15"/>
      <c r="B39" s="45" t="s">
        <v>17</v>
      </c>
      <c r="C39" s="32" t="s">
        <v>204</v>
      </c>
      <c r="D39" s="27" t="s">
        <v>203</v>
      </c>
      <c r="E39" s="27" t="s">
        <v>246</v>
      </c>
      <c r="F39" s="27" t="s">
        <v>18</v>
      </c>
      <c r="G39" s="32" t="s">
        <v>59</v>
      </c>
      <c r="H39" s="33" t="s">
        <v>401</v>
      </c>
      <c r="I39" s="32" t="s">
        <v>428</v>
      </c>
      <c r="J39" s="159"/>
      <c r="K39" s="32">
        <v>0</v>
      </c>
      <c r="L39" s="30"/>
      <c r="M39" s="162"/>
      <c r="N39" s="65">
        <v>0</v>
      </c>
      <c r="O39" s="33" t="s">
        <v>504</v>
      </c>
      <c r="P39" s="52">
        <v>17500</v>
      </c>
    </row>
    <row r="40" spans="1:16" ht="80.25" customHeight="1" x14ac:dyDescent="0.25">
      <c r="A40" s="42"/>
      <c r="B40" s="38" t="s">
        <v>17</v>
      </c>
      <c r="C40" s="32" t="s">
        <v>60</v>
      </c>
      <c r="D40" s="27" t="s">
        <v>203</v>
      </c>
      <c r="E40" s="27" t="s">
        <v>247</v>
      </c>
      <c r="F40" s="27" t="s">
        <v>18</v>
      </c>
      <c r="G40" s="32" t="s">
        <v>61</v>
      </c>
      <c r="H40" s="33" t="s">
        <v>400</v>
      </c>
      <c r="I40" s="32" t="s">
        <v>66</v>
      </c>
      <c r="J40" s="157">
        <v>5850021.1100000003</v>
      </c>
      <c r="K40" s="32">
        <v>0</v>
      </c>
      <c r="L40" s="30"/>
      <c r="M40" s="160">
        <v>3273697.77</v>
      </c>
      <c r="N40" s="65">
        <v>0</v>
      </c>
      <c r="O40" s="33" t="s">
        <v>504</v>
      </c>
      <c r="P40" s="52">
        <v>17500</v>
      </c>
    </row>
    <row r="41" spans="1:16" ht="80.25" customHeight="1" x14ac:dyDescent="0.25">
      <c r="A41" s="42"/>
      <c r="B41" s="40" t="s">
        <v>17</v>
      </c>
      <c r="C41" s="32" t="s">
        <v>60</v>
      </c>
      <c r="D41" s="27" t="s">
        <v>203</v>
      </c>
      <c r="E41" s="27" t="s">
        <v>248</v>
      </c>
      <c r="F41" s="27" t="s">
        <v>18</v>
      </c>
      <c r="G41" s="32" t="s">
        <v>62</v>
      </c>
      <c r="H41" s="33" t="s">
        <v>401</v>
      </c>
      <c r="I41" s="32" t="s">
        <v>429</v>
      </c>
      <c r="J41" s="158"/>
      <c r="K41" s="32">
        <v>1</v>
      </c>
      <c r="L41" s="30"/>
      <c r="M41" s="161"/>
      <c r="N41" s="65">
        <v>0</v>
      </c>
      <c r="O41" s="33" t="s">
        <v>504</v>
      </c>
      <c r="P41" s="52">
        <v>17500</v>
      </c>
    </row>
    <row r="42" spans="1:16" ht="80.25" customHeight="1" x14ac:dyDescent="0.25">
      <c r="A42" s="42"/>
      <c r="B42" s="40" t="s">
        <v>17</v>
      </c>
      <c r="C42" s="32" t="s">
        <v>60</v>
      </c>
      <c r="D42" s="27" t="s">
        <v>203</v>
      </c>
      <c r="E42" s="27" t="s">
        <v>249</v>
      </c>
      <c r="F42" s="27" t="s">
        <v>18</v>
      </c>
      <c r="G42" s="32" t="s">
        <v>63</v>
      </c>
      <c r="H42" s="33" t="s">
        <v>401</v>
      </c>
      <c r="I42" s="35" t="s">
        <v>430</v>
      </c>
      <c r="J42" s="158"/>
      <c r="K42" s="32">
        <v>0</v>
      </c>
      <c r="L42" s="30"/>
      <c r="M42" s="161"/>
      <c r="N42" s="35">
        <v>1</v>
      </c>
      <c r="O42" s="33" t="s">
        <v>504</v>
      </c>
      <c r="P42" s="52">
        <v>17500</v>
      </c>
    </row>
    <row r="43" spans="1:16" ht="80.25" customHeight="1" x14ac:dyDescent="0.25">
      <c r="A43" s="42"/>
      <c r="B43" s="40" t="s">
        <v>17</v>
      </c>
      <c r="C43" s="32" t="s">
        <v>60</v>
      </c>
      <c r="D43" s="27" t="s">
        <v>203</v>
      </c>
      <c r="E43" s="27" t="s">
        <v>250</v>
      </c>
      <c r="F43" s="27" t="s">
        <v>18</v>
      </c>
      <c r="G43" s="32" t="s">
        <v>64</v>
      </c>
      <c r="H43" s="33" t="s">
        <v>401</v>
      </c>
      <c r="I43" s="32" t="s">
        <v>67</v>
      </c>
      <c r="J43" s="158"/>
      <c r="K43" s="32">
        <v>1</v>
      </c>
      <c r="L43" s="30"/>
      <c r="M43" s="161"/>
      <c r="N43" s="35">
        <v>0.2</v>
      </c>
      <c r="O43" s="33" t="s">
        <v>504</v>
      </c>
      <c r="P43" s="52">
        <v>17500</v>
      </c>
    </row>
    <row r="44" spans="1:16" ht="80.25" customHeight="1" thickBot="1" x14ac:dyDescent="0.3">
      <c r="A44" s="42"/>
      <c r="B44" s="44" t="s">
        <v>17</v>
      </c>
      <c r="C44" s="32" t="s">
        <v>60</v>
      </c>
      <c r="D44" s="27" t="s">
        <v>203</v>
      </c>
      <c r="E44" s="27" t="s">
        <v>251</v>
      </c>
      <c r="F44" s="27" t="s">
        <v>18</v>
      </c>
      <c r="G44" s="32" t="s">
        <v>65</v>
      </c>
      <c r="H44" s="33" t="s">
        <v>401</v>
      </c>
      <c r="I44" s="32" t="s">
        <v>431</v>
      </c>
      <c r="J44" s="159"/>
      <c r="K44" s="32">
        <v>1</v>
      </c>
      <c r="L44" s="30"/>
      <c r="M44" s="162"/>
      <c r="N44" s="65">
        <f>K44</f>
        <v>1</v>
      </c>
      <c r="O44" s="33" t="s">
        <v>504</v>
      </c>
      <c r="P44" s="52">
        <v>17500</v>
      </c>
    </row>
    <row r="45" spans="1:16" ht="123.75" customHeight="1" x14ac:dyDescent="0.25">
      <c r="A45" s="42"/>
      <c r="B45" s="43" t="s">
        <v>17</v>
      </c>
      <c r="C45" s="32" t="s">
        <v>68</v>
      </c>
      <c r="D45" s="27" t="s">
        <v>203</v>
      </c>
      <c r="E45" s="27" t="s">
        <v>252</v>
      </c>
      <c r="F45" s="27" t="s">
        <v>18</v>
      </c>
      <c r="G45" s="32" t="s">
        <v>69</v>
      </c>
      <c r="H45" s="33" t="s">
        <v>401</v>
      </c>
      <c r="I45" s="32" t="s">
        <v>432</v>
      </c>
      <c r="J45" s="157">
        <v>564518.73</v>
      </c>
      <c r="K45" s="28">
        <v>4</v>
      </c>
      <c r="L45" s="30"/>
      <c r="M45" s="160">
        <v>458073.84</v>
      </c>
      <c r="N45" s="63">
        <f>4/4</f>
        <v>1</v>
      </c>
      <c r="O45" s="33" t="s">
        <v>504</v>
      </c>
      <c r="P45" s="52">
        <v>17500</v>
      </c>
    </row>
    <row r="46" spans="1:16" ht="80.25" customHeight="1" x14ac:dyDescent="0.25">
      <c r="A46" s="42"/>
      <c r="B46" s="40" t="s">
        <v>17</v>
      </c>
      <c r="C46" s="32" t="s">
        <v>68</v>
      </c>
      <c r="D46" s="27" t="s">
        <v>203</v>
      </c>
      <c r="E46" s="27" t="s">
        <v>253</v>
      </c>
      <c r="F46" s="27" t="s">
        <v>18</v>
      </c>
      <c r="G46" s="32" t="s">
        <v>70</v>
      </c>
      <c r="H46" s="33" t="s">
        <v>401</v>
      </c>
      <c r="I46" s="32" t="s">
        <v>433</v>
      </c>
      <c r="J46" s="158"/>
      <c r="K46" s="28">
        <v>4</v>
      </c>
      <c r="L46" s="30"/>
      <c r="M46" s="161"/>
      <c r="N46" s="63">
        <f>4/4</f>
        <v>1</v>
      </c>
      <c r="O46" s="33" t="s">
        <v>504</v>
      </c>
      <c r="P46" s="52">
        <v>17500</v>
      </c>
    </row>
    <row r="47" spans="1:16" ht="80.25" customHeight="1" x14ac:dyDescent="0.25">
      <c r="A47" s="42"/>
      <c r="B47" s="40" t="s">
        <v>17</v>
      </c>
      <c r="C47" s="32" t="s">
        <v>68</v>
      </c>
      <c r="D47" s="27" t="s">
        <v>203</v>
      </c>
      <c r="E47" s="27" t="s">
        <v>254</v>
      </c>
      <c r="F47" s="27" t="s">
        <v>18</v>
      </c>
      <c r="G47" s="32" t="s">
        <v>71</v>
      </c>
      <c r="H47" s="33" t="s">
        <v>400</v>
      </c>
      <c r="I47" s="32" t="s">
        <v>434</v>
      </c>
      <c r="J47" s="158"/>
      <c r="K47" s="28">
        <v>1.3666519239274699</v>
      </c>
      <c r="L47" s="30"/>
      <c r="M47" s="161"/>
      <c r="N47" s="63">
        <f>K47/2</f>
        <v>0.68332596196373496</v>
      </c>
      <c r="O47" s="33" t="s">
        <v>504</v>
      </c>
      <c r="P47" s="52">
        <v>17500</v>
      </c>
    </row>
    <row r="48" spans="1:16" ht="110.25" customHeight="1" x14ac:dyDescent="0.25">
      <c r="A48" s="42"/>
      <c r="B48" s="40" t="s">
        <v>17</v>
      </c>
      <c r="C48" s="32" t="s">
        <v>68</v>
      </c>
      <c r="D48" s="27" t="s">
        <v>203</v>
      </c>
      <c r="E48" s="27" t="s">
        <v>255</v>
      </c>
      <c r="F48" s="27" t="s">
        <v>18</v>
      </c>
      <c r="G48" s="32" t="s">
        <v>378</v>
      </c>
      <c r="H48" s="33" t="s">
        <v>401</v>
      </c>
      <c r="I48" s="32" t="s">
        <v>435</v>
      </c>
      <c r="J48" s="158"/>
      <c r="K48" s="28">
        <v>1</v>
      </c>
      <c r="L48" s="30"/>
      <c r="M48" s="161"/>
      <c r="N48" s="63">
        <v>1</v>
      </c>
      <c r="O48" s="33" t="s">
        <v>504</v>
      </c>
      <c r="P48" s="52">
        <v>17500</v>
      </c>
    </row>
    <row r="49" spans="1:16" ht="80.25" customHeight="1" x14ac:dyDescent="0.25">
      <c r="A49" s="42"/>
      <c r="B49" s="40" t="s">
        <v>17</v>
      </c>
      <c r="C49" s="32" t="s">
        <v>68</v>
      </c>
      <c r="D49" s="27" t="s">
        <v>203</v>
      </c>
      <c r="E49" s="27" t="s">
        <v>256</v>
      </c>
      <c r="F49" s="27" t="s">
        <v>18</v>
      </c>
      <c r="G49" s="32" t="s">
        <v>72</v>
      </c>
      <c r="H49" s="33" t="s">
        <v>401</v>
      </c>
      <c r="I49" s="32" t="s">
        <v>436</v>
      </c>
      <c r="J49" s="158"/>
      <c r="K49" s="28">
        <v>50</v>
      </c>
      <c r="L49" s="30"/>
      <c r="M49" s="161"/>
      <c r="N49" s="63">
        <v>1.04</v>
      </c>
      <c r="O49" s="33" t="s">
        <v>504</v>
      </c>
      <c r="P49" s="52">
        <v>17500</v>
      </c>
    </row>
    <row r="50" spans="1:16" ht="80.25" customHeight="1" x14ac:dyDescent="0.25">
      <c r="A50" s="42"/>
      <c r="B50" s="40" t="s">
        <v>17</v>
      </c>
      <c r="C50" s="32" t="s">
        <v>68</v>
      </c>
      <c r="D50" s="27" t="s">
        <v>203</v>
      </c>
      <c r="E50" s="27" t="s">
        <v>257</v>
      </c>
      <c r="F50" s="27" t="s">
        <v>18</v>
      </c>
      <c r="G50" s="32" t="s">
        <v>73</v>
      </c>
      <c r="H50" s="33" t="s">
        <v>401</v>
      </c>
      <c r="I50" s="32" t="s">
        <v>437</v>
      </c>
      <c r="J50" s="158"/>
      <c r="K50" s="28">
        <v>0.5</v>
      </c>
      <c r="L50" s="30"/>
      <c r="M50" s="161"/>
      <c r="N50" s="63">
        <f>K50/1</f>
        <v>0.5</v>
      </c>
      <c r="O50" s="33" t="s">
        <v>504</v>
      </c>
      <c r="P50" s="52">
        <v>17500</v>
      </c>
    </row>
    <row r="51" spans="1:16" ht="80.25" customHeight="1" x14ac:dyDescent="0.25">
      <c r="A51" s="42"/>
      <c r="B51" s="40" t="s">
        <v>17</v>
      </c>
      <c r="C51" s="32" t="s">
        <v>68</v>
      </c>
      <c r="D51" s="27" t="s">
        <v>203</v>
      </c>
      <c r="E51" s="27" t="s">
        <v>258</v>
      </c>
      <c r="F51" s="27" t="s">
        <v>18</v>
      </c>
      <c r="G51" s="32" t="s">
        <v>379</v>
      </c>
      <c r="H51" s="33" t="s">
        <v>401</v>
      </c>
      <c r="I51" s="32" t="s">
        <v>438</v>
      </c>
      <c r="J51" s="159"/>
      <c r="K51" s="28">
        <v>0</v>
      </c>
      <c r="L51" s="30"/>
      <c r="M51" s="162"/>
      <c r="N51" s="63">
        <v>0</v>
      </c>
      <c r="O51" s="33" t="s">
        <v>504</v>
      </c>
      <c r="P51" s="52">
        <v>17500</v>
      </c>
    </row>
    <row r="52" spans="1:16" ht="80.25" customHeight="1" thickBot="1" x14ac:dyDescent="0.3">
      <c r="A52" s="42"/>
      <c r="B52" s="44" t="s">
        <v>17</v>
      </c>
      <c r="C52" s="32" t="s">
        <v>205</v>
      </c>
      <c r="D52" s="27" t="s">
        <v>203</v>
      </c>
      <c r="E52" s="27" t="s">
        <v>259</v>
      </c>
      <c r="F52" s="27" t="s">
        <v>18</v>
      </c>
      <c r="G52" s="32" t="s">
        <v>77</v>
      </c>
      <c r="H52" s="33" t="s">
        <v>401</v>
      </c>
      <c r="I52" s="32" t="s">
        <v>439</v>
      </c>
      <c r="J52" s="157">
        <v>1626576.83</v>
      </c>
      <c r="K52" s="28">
        <v>1</v>
      </c>
      <c r="L52" s="30"/>
      <c r="M52" s="160">
        <v>775746.47</v>
      </c>
      <c r="N52" s="63">
        <v>0</v>
      </c>
      <c r="O52" s="33" t="s">
        <v>504</v>
      </c>
      <c r="P52" s="52">
        <v>17500</v>
      </c>
    </row>
    <row r="53" spans="1:16" ht="80.25" customHeight="1" x14ac:dyDescent="0.25">
      <c r="A53" s="42"/>
      <c r="B53" s="43" t="s">
        <v>17</v>
      </c>
      <c r="C53" s="32" t="s">
        <v>205</v>
      </c>
      <c r="D53" s="27" t="s">
        <v>203</v>
      </c>
      <c r="E53" s="27" t="s">
        <v>260</v>
      </c>
      <c r="F53" s="27" t="s">
        <v>18</v>
      </c>
      <c r="G53" s="32" t="s">
        <v>78</v>
      </c>
      <c r="H53" s="33" t="s">
        <v>401</v>
      </c>
      <c r="I53" s="32" t="s">
        <v>80</v>
      </c>
      <c r="J53" s="158"/>
      <c r="K53" s="32">
        <v>0</v>
      </c>
      <c r="L53" s="30"/>
      <c r="M53" s="161"/>
      <c r="N53" s="37">
        <v>0</v>
      </c>
      <c r="O53" s="33" t="s">
        <v>504</v>
      </c>
      <c r="P53" s="52">
        <v>17500</v>
      </c>
    </row>
    <row r="54" spans="1:16" ht="80.25" customHeight="1" x14ac:dyDescent="0.25">
      <c r="A54" s="42"/>
      <c r="B54" s="40" t="s">
        <v>17</v>
      </c>
      <c r="C54" s="32" t="s">
        <v>206</v>
      </c>
      <c r="D54" s="27" t="s">
        <v>203</v>
      </c>
      <c r="E54" s="27" t="s">
        <v>261</v>
      </c>
      <c r="F54" s="27" t="s">
        <v>18</v>
      </c>
      <c r="G54" s="32" t="s">
        <v>74</v>
      </c>
      <c r="H54" s="33" t="s">
        <v>402</v>
      </c>
      <c r="I54" s="32" t="s">
        <v>440</v>
      </c>
      <c r="J54" s="158"/>
      <c r="K54" s="32">
        <v>-3.2362459546925515</v>
      </c>
      <c r="L54" s="30"/>
      <c r="M54" s="161"/>
      <c r="N54" s="37">
        <v>0.44529999999999997</v>
      </c>
      <c r="O54" s="33" t="s">
        <v>504</v>
      </c>
      <c r="P54" s="52">
        <v>17500</v>
      </c>
    </row>
    <row r="55" spans="1:16" ht="80.25" customHeight="1" x14ac:dyDescent="0.25">
      <c r="A55" s="42"/>
      <c r="B55" s="40" t="s">
        <v>17</v>
      </c>
      <c r="C55" s="32" t="s">
        <v>206</v>
      </c>
      <c r="D55" s="27" t="s">
        <v>203</v>
      </c>
      <c r="E55" s="27" t="s">
        <v>262</v>
      </c>
      <c r="F55" s="27" t="s">
        <v>18</v>
      </c>
      <c r="G55" s="32" t="s">
        <v>75</v>
      </c>
      <c r="H55" s="33" t="s">
        <v>401</v>
      </c>
      <c r="I55" s="32" t="s">
        <v>79</v>
      </c>
      <c r="J55" s="158"/>
      <c r="K55" s="32">
        <v>1</v>
      </c>
      <c r="L55" s="30"/>
      <c r="M55" s="161"/>
      <c r="N55" s="37">
        <v>0</v>
      </c>
      <c r="O55" s="33" t="s">
        <v>504</v>
      </c>
      <c r="P55" s="52">
        <v>17500</v>
      </c>
    </row>
    <row r="56" spans="1:16" ht="80.25" customHeight="1" x14ac:dyDescent="0.25">
      <c r="A56" s="42"/>
      <c r="B56" s="40" t="s">
        <v>17</v>
      </c>
      <c r="C56" s="32" t="s">
        <v>206</v>
      </c>
      <c r="D56" s="27" t="s">
        <v>203</v>
      </c>
      <c r="E56" s="27" t="s">
        <v>263</v>
      </c>
      <c r="F56" s="27" t="s">
        <v>18</v>
      </c>
      <c r="G56" s="32" t="s">
        <v>380</v>
      </c>
      <c r="H56" s="33" t="s">
        <v>403</v>
      </c>
      <c r="I56" s="32" t="s">
        <v>441</v>
      </c>
      <c r="J56" s="158"/>
      <c r="K56" s="32">
        <v>532</v>
      </c>
      <c r="L56" s="30"/>
      <c r="M56" s="161"/>
      <c r="N56" s="35">
        <v>1</v>
      </c>
      <c r="O56" s="33" t="s">
        <v>504</v>
      </c>
      <c r="P56" s="52">
        <v>17500</v>
      </c>
    </row>
    <row r="57" spans="1:16" ht="114" customHeight="1" x14ac:dyDescent="0.25">
      <c r="A57" s="42"/>
      <c r="B57" s="40" t="s">
        <v>17</v>
      </c>
      <c r="C57" s="32" t="s">
        <v>206</v>
      </c>
      <c r="D57" s="27" t="s">
        <v>203</v>
      </c>
      <c r="E57" s="27" t="s">
        <v>264</v>
      </c>
      <c r="F57" s="27" t="s">
        <v>18</v>
      </c>
      <c r="G57" s="32" t="s">
        <v>76</v>
      </c>
      <c r="H57" s="33" t="s">
        <v>401</v>
      </c>
      <c r="I57" s="32" t="s">
        <v>442</v>
      </c>
      <c r="J57" s="159"/>
      <c r="K57" s="32">
        <v>200</v>
      </c>
      <c r="L57" s="30"/>
      <c r="M57" s="162"/>
      <c r="N57" s="37">
        <v>0.83989999999999998</v>
      </c>
      <c r="O57" s="33" t="s">
        <v>504</v>
      </c>
      <c r="P57" s="52">
        <v>17500</v>
      </c>
    </row>
    <row r="58" spans="1:16" ht="80.25" customHeight="1" x14ac:dyDescent="0.25">
      <c r="A58" s="42"/>
      <c r="B58" s="40" t="s">
        <v>17</v>
      </c>
      <c r="C58" s="32" t="s">
        <v>207</v>
      </c>
      <c r="D58" s="27" t="s">
        <v>203</v>
      </c>
      <c r="E58" s="27" t="s">
        <v>265</v>
      </c>
      <c r="F58" s="27" t="s">
        <v>18</v>
      </c>
      <c r="G58" s="32" t="s">
        <v>81</v>
      </c>
      <c r="H58" s="33" t="s">
        <v>400</v>
      </c>
      <c r="I58" s="32" t="s">
        <v>443</v>
      </c>
      <c r="J58" s="157">
        <v>551373.73</v>
      </c>
      <c r="K58" s="32">
        <v>0.87301587301587302</v>
      </c>
      <c r="L58" s="30"/>
      <c r="M58" s="160">
        <v>451228.33</v>
      </c>
      <c r="N58" s="37">
        <v>0.54179999999999995</v>
      </c>
      <c r="O58" s="33" t="s">
        <v>504</v>
      </c>
      <c r="P58" s="52">
        <v>17500</v>
      </c>
    </row>
    <row r="59" spans="1:16" ht="80.25" customHeight="1" thickBot="1" x14ac:dyDescent="0.3">
      <c r="A59" s="42"/>
      <c r="B59" s="44" t="s">
        <v>17</v>
      </c>
      <c r="C59" s="32" t="s">
        <v>207</v>
      </c>
      <c r="D59" s="27" t="s">
        <v>203</v>
      </c>
      <c r="E59" s="27" t="s">
        <v>266</v>
      </c>
      <c r="F59" s="27" t="s">
        <v>18</v>
      </c>
      <c r="G59" s="32" t="s">
        <v>82</v>
      </c>
      <c r="H59" s="33" t="s">
        <v>401</v>
      </c>
      <c r="I59" s="32" t="s">
        <v>444</v>
      </c>
      <c r="J59" s="158"/>
      <c r="K59" s="32">
        <v>2</v>
      </c>
      <c r="L59" s="30"/>
      <c r="M59" s="161"/>
      <c r="N59" s="65">
        <v>0</v>
      </c>
      <c r="O59" s="33" t="s">
        <v>504</v>
      </c>
      <c r="P59" s="52">
        <v>17500</v>
      </c>
    </row>
    <row r="60" spans="1:16" ht="80.25" customHeight="1" x14ac:dyDescent="0.25">
      <c r="A60" s="42"/>
      <c r="B60" s="43" t="s">
        <v>17</v>
      </c>
      <c r="C60" s="32" t="s">
        <v>207</v>
      </c>
      <c r="D60" s="27" t="s">
        <v>203</v>
      </c>
      <c r="E60" s="27" t="s">
        <v>267</v>
      </c>
      <c r="F60" s="27" t="s">
        <v>18</v>
      </c>
      <c r="G60" s="32" t="s">
        <v>83</v>
      </c>
      <c r="H60" s="33" t="s">
        <v>400</v>
      </c>
      <c r="I60" s="55" t="s">
        <v>445</v>
      </c>
      <c r="J60" s="158"/>
      <c r="K60" s="55">
        <v>1</v>
      </c>
      <c r="L60" s="30"/>
      <c r="M60" s="161"/>
      <c r="N60" s="37">
        <v>0</v>
      </c>
      <c r="O60" s="33" t="s">
        <v>504</v>
      </c>
      <c r="P60" s="52">
        <v>17500</v>
      </c>
    </row>
    <row r="61" spans="1:16" ht="80.25" customHeight="1" x14ac:dyDescent="0.25">
      <c r="A61" s="42"/>
      <c r="B61" s="40" t="s">
        <v>17</v>
      </c>
      <c r="C61" s="32" t="s">
        <v>207</v>
      </c>
      <c r="D61" s="27" t="s">
        <v>203</v>
      </c>
      <c r="E61" s="27" t="s">
        <v>268</v>
      </c>
      <c r="F61" s="27" t="s">
        <v>18</v>
      </c>
      <c r="G61" s="32" t="s">
        <v>381</v>
      </c>
      <c r="H61" s="33" t="s">
        <v>401</v>
      </c>
      <c r="I61" s="32" t="s">
        <v>446</v>
      </c>
      <c r="J61" s="158"/>
      <c r="K61" s="32">
        <v>4</v>
      </c>
      <c r="L61" s="30"/>
      <c r="M61" s="161"/>
      <c r="N61" s="35">
        <v>0.85</v>
      </c>
      <c r="O61" s="33" t="s">
        <v>504</v>
      </c>
      <c r="P61" s="52">
        <v>17500</v>
      </c>
    </row>
    <row r="62" spans="1:16" s="46" customFormat="1" ht="80.25" customHeight="1" x14ac:dyDescent="0.25">
      <c r="A62" s="47"/>
      <c r="B62" s="40" t="s">
        <v>17</v>
      </c>
      <c r="C62" s="32" t="s">
        <v>207</v>
      </c>
      <c r="D62" s="27" t="s">
        <v>203</v>
      </c>
      <c r="E62" s="27" t="s">
        <v>269</v>
      </c>
      <c r="F62" s="27" t="s">
        <v>18</v>
      </c>
      <c r="G62" s="32" t="s">
        <v>84</v>
      </c>
      <c r="H62" s="33" t="s">
        <v>401</v>
      </c>
      <c r="I62" s="32" t="s">
        <v>446</v>
      </c>
      <c r="J62" s="158"/>
      <c r="K62" s="32">
        <v>4</v>
      </c>
      <c r="L62" s="30"/>
      <c r="M62" s="161"/>
      <c r="N62" s="35">
        <v>0.6</v>
      </c>
      <c r="O62" s="33" t="s">
        <v>504</v>
      </c>
      <c r="P62" s="52">
        <v>17500</v>
      </c>
    </row>
    <row r="63" spans="1:16" s="46" customFormat="1" ht="80.25" customHeight="1" x14ac:dyDescent="0.25">
      <c r="A63" s="47"/>
      <c r="B63" s="40" t="s">
        <v>17</v>
      </c>
      <c r="C63" s="32" t="s">
        <v>207</v>
      </c>
      <c r="D63" s="27" t="s">
        <v>203</v>
      </c>
      <c r="E63" s="27" t="s">
        <v>270</v>
      </c>
      <c r="F63" s="27" t="s">
        <v>18</v>
      </c>
      <c r="G63" s="32" t="s">
        <v>85</v>
      </c>
      <c r="H63" s="33" t="s">
        <v>401</v>
      </c>
      <c r="I63" s="32" t="s">
        <v>447</v>
      </c>
      <c r="J63" s="158"/>
      <c r="K63" s="32">
        <v>0</v>
      </c>
      <c r="L63" s="30"/>
      <c r="M63" s="161"/>
      <c r="N63" s="35">
        <v>0.36359999999999998</v>
      </c>
      <c r="O63" s="33" t="s">
        <v>504</v>
      </c>
      <c r="P63" s="52">
        <v>17500</v>
      </c>
    </row>
    <row r="64" spans="1:16" s="75" customFormat="1" ht="80.25" customHeight="1" x14ac:dyDescent="0.25">
      <c r="A64" s="68"/>
      <c r="B64" s="69" t="s">
        <v>17</v>
      </c>
      <c r="C64" s="70" t="s">
        <v>207</v>
      </c>
      <c r="D64" s="71" t="s">
        <v>203</v>
      </c>
      <c r="E64" s="71" t="s">
        <v>271</v>
      </c>
      <c r="F64" s="71" t="s">
        <v>18</v>
      </c>
      <c r="G64" s="70" t="s">
        <v>86</v>
      </c>
      <c r="H64" s="72" t="s">
        <v>401</v>
      </c>
      <c r="I64" s="70" t="s">
        <v>448</v>
      </c>
      <c r="J64" s="159"/>
      <c r="K64" s="70">
        <v>116</v>
      </c>
      <c r="L64" s="73"/>
      <c r="M64" s="162"/>
      <c r="N64" s="74">
        <v>0.1686</v>
      </c>
      <c r="O64" s="72" t="s">
        <v>504</v>
      </c>
      <c r="P64" s="52">
        <v>17500</v>
      </c>
    </row>
    <row r="65" spans="1:16" s="46" customFormat="1" ht="80.25" customHeight="1" x14ac:dyDescent="0.25">
      <c r="A65" s="47"/>
      <c r="B65" s="40" t="s">
        <v>17</v>
      </c>
      <c r="C65" s="32" t="s">
        <v>208</v>
      </c>
      <c r="D65" s="27" t="s">
        <v>203</v>
      </c>
      <c r="E65" s="27" t="s">
        <v>272</v>
      </c>
      <c r="F65" s="27" t="s">
        <v>18</v>
      </c>
      <c r="G65" s="32" t="s">
        <v>87</v>
      </c>
      <c r="H65" s="33" t="s">
        <v>400</v>
      </c>
      <c r="I65" s="32" t="s">
        <v>449</v>
      </c>
      <c r="J65" s="157">
        <v>2404756.81</v>
      </c>
      <c r="K65" s="32">
        <v>3</v>
      </c>
      <c r="L65" s="30"/>
      <c r="M65" s="160">
        <v>2003739.71</v>
      </c>
      <c r="N65" s="35">
        <v>0.5</v>
      </c>
      <c r="O65" s="33" t="s">
        <v>504</v>
      </c>
      <c r="P65" s="52">
        <v>17500</v>
      </c>
    </row>
    <row r="66" spans="1:16" s="46" customFormat="1" ht="80.25" customHeight="1" thickBot="1" x14ac:dyDescent="0.3">
      <c r="A66" s="47"/>
      <c r="B66" s="44" t="s">
        <v>17</v>
      </c>
      <c r="C66" s="32" t="s">
        <v>208</v>
      </c>
      <c r="D66" s="27" t="s">
        <v>203</v>
      </c>
      <c r="E66" s="27" t="s">
        <v>273</v>
      </c>
      <c r="F66" s="27" t="s">
        <v>18</v>
      </c>
      <c r="G66" s="32" t="s">
        <v>88</v>
      </c>
      <c r="H66" s="33" t="s">
        <v>401</v>
      </c>
      <c r="I66" s="56" t="s">
        <v>450</v>
      </c>
      <c r="J66" s="158"/>
      <c r="K66" s="32">
        <v>4</v>
      </c>
      <c r="L66" s="30"/>
      <c r="M66" s="161"/>
      <c r="N66" s="35">
        <v>0.8</v>
      </c>
      <c r="O66" s="33" t="s">
        <v>504</v>
      </c>
      <c r="P66" s="52">
        <v>17500</v>
      </c>
    </row>
    <row r="67" spans="1:16" s="46" customFormat="1" ht="80.25" customHeight="1" x14ac:dyDescent="0.25">
      <c r="A67" s="47"/>
      <c r="B67" s="43" t="s">
        <v>17</v>
      </c>
      <c r="C67" s="32" t="s">
        <v>208</v>
      </c>
      <c r="D67" s="27" t="s">
        <v>203</v>
      </c>
      <c r="E67" s="27" t="s">
        <v>274</v>
      </c>
      <c r="F67" s="27" t="s">
        <v>18</v>
      </c>
      <c r="G67" s="32" t="s">
        <v>19</v>
      </c>
      <c r="H67" s="33" t="s">
        <v>401</v>
      </c>
      <c r="I67" s="32" t="s">
        <v>451</v>
      </c>
      <c r="J67" s="158"/>
      <c r="K67" s="35">
        <v>77</v>
      </c>
      <c r="L67" s="30"/>
      <c r="M67" s="161"/>
      <c r="N67" s="35">
        <v>0</v>
      </c>
      <c r="O67" s="33" t="s">
        <v>504</v>
      </c>
      <c r="P67" s="52">
        <v>17500</v>
      </c>
    </row>
    <row r="68" spans="1:16" ht="80.25" customHeight="1" x14ac:dyDescent="0.25">
      <c r="A68" s="42"/>
      <c r="B68" s="40" t="s">
        <v>17</v>
      </c>
      <c r="C68" s="32" t="s">
        <v>208</v>
      </c>
      <c r="D68" s="27" t="s">
        <v>203</v>
      </c>
      <c r="E68" s="27" t="s">
        <v>275</v>
      </c>
      <c r="F68" s="27" t="s">
        <v>18</v>
      </c>
      <c r="G68" s="32" t="s">
        <v>89</v>
      </c>
      <c r="H68" s="33" t="s">
        <v>401</v>
      </c>
      <c r="I68" s="32" t="s">
        <v>452</v>
      </c>
      <c r="J68" s="158"/>
      <c r="K68" s="35">
        <v>10</v>
      </c>
      <c r="L68" s="30"/>
      <c r="M68" s="161"/>
      <c r="N68" s="37">
        <v>0.6875</v>
      </c>
      <c r="O68" s="33" t="s">
        <v>504</v>
      </c>
      <c r="P68" s="52">
        <v>17500</v>
      </c>
    </row>
    <row r="69" spans="1:16" ht="80.25" customHeight="1" x14ac:dyDescent="0.25">
      <c r="A69" s="42"/>
      <c r="B69" s="40" t="s">
        <v>17</v>
      </c>
      <c r="C69" s="32" t="s">
        <v>209</v>
      </c>
      <c r="D69" s="27" t="s">
        <v>128</v>
      </c>
      <c r="E69" s="27" t="s">
        <v>276</v>
      </c>
      <c r="F69" s="27" t="s">
        <v>18</v>
      </c>
      <c r="G69" s="32" t="s">
        <v>382</v>
      </c>
      <c r="H69" s="33" t="s">
        <v>401</v>
      </c>
      <c r="I69" s="32" t="s">
        <v>115</v>
      </c>
      <c r="J69" s="159"/>
      <c r="K69" s="32">
        <v>1018</v>
      </c>
      <c r="L69" s="30"/>
      <c r="M69" s="162"/>
      <c r="N69" s="37">
        <v>0</v>
      </c>
      <c r="O69" s="33" t="s">
        <v>504</v>
      </c>
      <c r="P69" s="52">
        <v>17500</v>
      </c>
    </row>
    <row r="70" spans="1:16" ht="80.25" customHeight="1" thickBot="1" x14ac:dyDescent="0.3">
      <c r="A70" s="42"/>
      <c r="B70" s="48" t="s">
        <v>17</v>
      </c>
      <c r="C70" s="32" t="s">
        <v>209</v>
      </c>
      <c r="D70" s="27" t="s">
        <v>128</v>
      </c>
      <c r="E70" s="27" t="s">
        <v>277</v>
      </c>
      <c r="F70" s="27" t="s">
        <v>18</v>
      </c>
      <c r="G70" s="32" t="s">
        <v>90</v>
      </c>
      <c r="H70" s="33" t="s">
        <v>401</v>
      </c>
      <c r="I70" s="32" t="s">
        <v>115</v>
      </c>
      <c r="J70" s="157">
        <v>4451683.2699999996</v>
      </c>
      <c r="K70" s="35">
        <v>0</v>
      </c>
      <c r="L70" s="30"/>
      <c r="M70" s="160">
        <v>2427161.67</v>
      </c>
      <c r="N70" s="37">
        <v>0</v>
      </c>
      <c r="O70" s="33" t="s">
        <v>504</v>
      </c>
      <c r="P70" s="52">
        <v>17500</v>
      </c>
    </row>
    <row r="71" spans="1:16" ht="80.25" customHeight="1" x14ac:dyDescent="0.25">
      <c r="A71" s="42"/>
      <c r="B71" s="43" t="s">
        <v>17</v>
      </c>
      <c r="C71" s="32" t="s">
        <v>209</v>
      </c>
      <c r="D71" s="27" t="s">
        <v>128</v>
      </c>
      <c r="E71" s="29" t="s">
        <v>278</v>
      </c>
      <c r="F71" s="27" t="s">
        <v>18</v>
      </c>
      <c r="G71" s="32" t="s">
        <v>91</v>
      </c>
      <c r="H71" s="33" t="s">
        <v>401</v>
      </c>
      <c r="I71" s="32" t="s">
        <v>453</v>
      </c>
      <c r="J71" s="158"/>
      <c r="K71" s="32">
        <v>7</v>
      </c>
      <c r="L71" s="30"/>
      <c r="M71" s="161"/>
      <c r="N71" s="37">
        <v>0.46150000000000002</v>
      </c>
      <c r="O71" s="33" t="s">
        <v>504</v>
      </c>
      <c r="P71" s="52">
        <v>17500</v>
      </c>
    </row>
    <row r="72" spans="1:16" ht="80.25" customHeight="1" x14ac:dyDescent="0.25">
      <c r="A72" s="42"/>
      <c r="B72" s="40" t="s">
        <v>17</v>
      </c>
      <c r="C72" s="32" t="s">
        <v>209</v>
      </c>
      <c r="D72" s="27" t="s">
        <v>128</v>
      </c>
      <c r="E72" s="29" t="s">
        <v>279</v>
      </c>
      <c r="F72" s="27" t="s">
        <v>18</v>
      </c>
      <c r="G72" s="32" t="s">
        <v>92</v>
      </c>
      <c r="H72" s="33" t="s">
        <v>401</v>
      </c>
      <c r="I72" s="32" t="s">
        <v>116</v>
      </c>
      <c r="J72" s="158"/>
      <c r="K72" s="32">
        <v>0</v>
      </c>
      <c r="L72" s="30"/>
      <c r="M72" s="161"/>
      <c r="N72" s="65">
        <v>0</v>
      </c>
      <c r="O72" s="33" t="s">
        <v>504</v>
      </c>
      <c r="P72" s="52">
        <v>17500</v>
      </c>
    </row>
    <row r="73" spans="1:16" ht="80.25" customHeight="1" x14ac:dyDescent="0.25">
      <c r="A73" s="42"/>
      <c r="B73" s="40" t="s">
        <v>17</v>
      </c>
      <c r="C73" s="32" t="s">
        <v>209</v>
      </c>
      <c r="D73" s="27" t="s">
        <v>128</v>
      </c>
      <c r="E73" s="29" t="s">
        <v>280</v>
      </c>
      <c r="F73" s="27" t="s">
        <v>18</v>
      </c>
      <c r="G73" s="32" t="s">
        <v>93</v>
      </c>
      <c r="H73" s="33" t="s">
        <v>401</v>
      </c>
      <c r="I73" s="32" t="s">
        <v>454</v>
      </c>
      <c r="J73" s="158"/>
      <c r="K73" s="32">
        <v>52</v>
      </c>
      <c r="L73" s="30"/>
      <c r="M73" s="161"/>
      <c r="N73" s="37">
        <v>0.25209999999999999</v>
      </c>
      <c r="O73" s="33" t="s">
        <v>504</v>
      </c>
      <c r="P73" s="52">
        <v>17500</v>
      </c>
    </row>
    <row r="74" spans="1:16" ht="106.5" customHeight="1" x14ac:dyDescent="0.25">
      <c r="A74" s="42"/>
      <c r="B74" s="40" t="s">
        <v>17</v>
      </c>
      <c r="C74" s="32" t="s">
        <v>209</v>
      </c>
      <c r="D74" s="27" t="s">
        <v>128</v>
      </c>
      <c r="E74" s="29" t="s">
        <v>281</v>
      </c>
      <c r="F74" s="27" t="s">
        <v>18</v>
      </c>
      <c r="G74" s="32" t="s">
        <v>383</v>
      </c>
      <c r="H74" s="33" t="s">
        <v>401</v>
      </c>
      <c r="I74" s="32" t="s">
        <v>281</v>
      </c>
      <c r="J74" s="158"/>
      <c r="K74" s="32">
        <v>101</v>
      </c>
      <c r="L74" s="30"/>
      <c r="M74" s="161"/>
      <c r="N74" s="37">
        <v>0.14729999999999999</v>
      </c>
      <c r="O74" s="33" t="s">
        <v>504</v>
      </c>
      <c r="P74" s="52">
        <v>17500</v>
      </c>
    </row>
    <row r="75" spans="1:16" ht="80.25" customHeight="1" x14ac:dyDescent="0.25">
      <c r="A75" s="42"/>
      <c r="B75" s="40" t="s">
        <v>17</v>
      </c>
      <c r="C75" s="32" t="s">
        <v>209</v>
      </c>
      <c r="D75" s="27" t="s">
        <v>128</v>
      </c>
      <c r="E75" s="29" t="s">
        <v>282</v>
      </c>
      <c r="F75" s="27" t="s">
        <v>18</v>
      </c>
      <c r="G75" s="32" t="s">
        <v>384</v>
      </c>
      <c r="H75" s="33" t="s">
        <v>401</v>
      </c>
      <c r="I75" s="36" t="s">
        <v>455</v>
      </c>
      <c r="J75" s="158"/>
      <c r="K75" s="32">
        <v>101</v>
      </c>
      <c r="L75" s="30"/>
      <c r="M75" s="161"/>
      <c r="N75" s="37">
        <v>0</v>
      </c>
      <c r="O75" s="33" t="s">
        <v>504</v>
      </c>
      <c r="P75" s="52">
        <v>17500</v>
      </c>
    </row>
    <row r="76" spans="1:16" ht="80.25" customHeight="1" x14ac:dyDescent="0.25">
      <c r="A76" s="42"/>
      <c r="B76" s="40" t="s">
        <v>17</v>
      </c>
      <c r="C76" s="32" t="s">
        <v>209</v>
      </c>
      <c r="D76" s="27" t="s">
        <v>128</v>
      </c>
      <c r="E76" s="29" t="s">
        <v>283</v>
      </c>
      <c r="F76" s="27" t="s">
        <v>18</v>
      </c>
      <c r="G76" s="32" t="s">
        <v>94</v>
      </c>
      <c r="H76" s="33" t="s">
        <v>401</v>
      </c>
      <c r="I76" s="36" t="s">
        <v>456</v>
      </c>
      <c r="J76" s="158"/>
      <c r="K76" s="32">
        <v>0</v>
      </c>
      <c r="L76" s="30"/>
      <c r="M76" s="161"/>
      <c r="N76" s="37">
        <v>0</v>
      </c>
      <c r="O76" s="33" t="s">
        <v>504</v>
      </c>
      <c r="P76" s="52">
        <v>17500</v>
      </c>
    </row>
    <row r="77" spans="1:16" ht="80.25" customHeight="1" x14ac:dyDescent="0.25">
      <c r="A77" s="42"/>
      <c r="B77" s="40" t="s">
        <v>17</v>
      </c>
      <c r="C77" s="32" t="s">
        <v>209</v>
      </c>
      <c r="D77" s="27" t="s">
        <v>128</v>
      </c>
      <c r="E77" s="29" t="s">
        <v>284</v>
      </c>
      <c r="F77" s="27" t="s">
        <v>18</v>
      </c>
      <c r="G77" s="32" t="s">
        <v>385</v>
      </c>
      <c r="H77" s="33" t="s">
        <v>401</v>
      </c>
      <c r="I77" s="36" t="s">
        <v>117</v>
      </c>
      <c r="J77" s="158"/>
      <c r="K77" s="32">
        <v>0</v>
      </c>
      <c r="L77" s="30"/>
      <c r="M77" s="161"/>
      <c r="N77" s="65">
        <v>0</v>
      </c>
      <c r="O77" s="33" t="s">
        <v>504</v>
      </c>
      <c r="P77" s="52">
        <v>17500</v>
      </c>
    </row>
    <row r="78" spans="1:16" ht="80.25" customHeight="1" x14ac:dyDescent="0.25">
      <c r="A78" s="42"/>
      <c r="B78" s="40" t="s">
        <v>17</v>
      </c>
      <c r="C78" s="32" t="s">
        <v>209</v>
      </c>
      <c r="D78" s="27" t="s">
        <v>128</v>
      </c>
      <c r="E78" s="29" t="s">
        <v>285</v>
      </c>
      <c r="F78" s="27" t="s">
        <v>18</v>
      </c>
      <c r="G78" s="32" t="s">
        <v>95</v>
      </c>
      <c r="H78" s="33" t="s">
        <v>401</v>
      </c>
      <c r="I78" s="32" t="s">
        <v>457</v>
      </c>
      <c r="J78" s="158"/>
      <c r="K78" s="32">
        <v>0</v>
      </c>
      <c r="L78" s="30"/>
      <c r="M78" s="161"/>
      <c r="N78" s="37">
        <v>0.2828</v>
      </c>
      <c r="O78" s="33" t="s">
        <v>504</v>
      </c>
      <c r="P78" s="52">
        <v>17500</v>
      </c>
    </row>
    <row r="79" spans="1:16" ht="80.25" customHeight="1" x14ac:dyDescent="0.25">
      <c r="A79" s="42"/>
      <c r="B79" s="40" t="s">
        <v>17</v>
      </c>
      <c r="C79" s="32" t="s">
        <v>209</v>
      </c>
      <c r="D79" s="27" t="s">
        <v>128</v>
      </c>
      <c r="E79" s="29" t="s">
        <v>286</v>
      </c>
      <c r="F79" s="27" t="s">
        <v>18</v>
      </c>
      <c r="G79" s="32" t="s">
        <v>96</v>
      </c>
      <c r="H79" s="33" t="s">
        <v>401</v>
      </c>
      <c r="I79" s="32" t="s">
        <v>458</v>
      </c>
      <c r="J79" s="158"/>
      <c r="K79" s="32">
        <v>1</v>
      </c>
      <c r="L79" s="30"/>
      <c r="M79" s="161"/>
      <c r="N79" s="37">
        <v>0.66659999999999997</v>
      </c>
      <c r="O79" s="33" t="s">
        <v>504</v>
      </c>
      <c r="P79" s="52">
        <v>17500</v>
      </c>
    </row>
    <row r="80" spans="1:16" ht="80.25" customHeight="1" x14ac:dyDescent="0.25">
      <c r="A80" s="42"/>
      <c r="B80" s="40" t="s">
        <v>17</v>
      </c>
      <c r="C80" s="32" t="s">
        <v>209</v>
      </c>
      <c r="D80" s="27" t="s">
        <v>128</v>
      </c>
      <c r="E80" s="29" t="s">
        <v>287</v>
      </c>
      <c r="F80" s="27" t="s">
        <v>18</v>
      </c>
      <c r="G80" s="32" t="s">
        <v>386</v>
      </c>
      <c r="H80" s="33" t="s">
        <v>401</v>
      </c>
      <c r="I80" s="32" t="s">
        <v>118</v>
      </c>
      <c r="J80" s="158"/>
      <c r="K80" s="32">
        <v>0</v>
      </c>
      <c r="L80" s="30"/>
      <c r="M80" s="161"/>
      <c r="N80" s="37">
        <v>0</v>
      </c>
      <c r="O80" s="33" t="s">
        <v>504</v>
      </c>
      <c r="P80" s="52">
        <v>17500</v>
      </c>
    </row>
    <row r="81" spans="1:16" ht="80.25" customHeight="1" x14ac:dyDescent="0.25">
      <c r="A81" s="42"/>
      <c r="B81" s="40" t="s">
        <v>17</v>
      </c>
      <c r="C81" s="32" t="s">
        <v>209</v>
      </c>
      <c r="D81" s="27" t="s">
        <v>128</v>
      </c>
      <c r="E81" s="29" t="s">
        <v>288</v>
      </c>
      <c r="F81" s="27" t="s">
        <v>18</v>
      </c>
      <c r="G81" s="32" t="s">
        <v>97</v>
      </c>
      <c r="H81" s="33" t="s">
        <v>401</v>
      </c>
      <c r="I81" s="32" t="s">
        <v>459</v>
      </c>
      <c r="J81" s="158"/>
      <c r="K81" s="32">
        <v>4</v>
      </c>
      <c r="L81" s="30"/>
      <c r="M81" s="161"/>
      <c r="N81" s="35">
        <v>0</v>
      </c>
      <c r="O81" s="33" t="s">
        <v>504</v>
      </c>
      <c r="P81" s="52">
        <v>17500</v>
      </c>
    </row>
    <row r="82" spans="1:16" ht="80.25" customHeight="1" x14ac:dyDescent="0.25">
      <c r="A82" s="42"/>
      <c r="B82" s="40" t="s">
        <v>17</v>
      </c>
      <c r="C82" s="32" t="s">
        <v>209</v>
      </c>
      <c r="D82" s="27" t="s">
        <v>128</v>
      </c>
      <c r="E82" s="29" t="s">
        <v>289</v>
      </c>
      <c r="F82" s="27" t="s">
        <v>18</v>
      </c>
      <c r="G82" s="32" t="s">
        <v>98</v>
      </c>
      <c r="H82" s="33" t="s">
        <v>401</v>
      </c>
      <c r="I82" s="32" t="s">
        <v>119</v>
      </c>
      <c r="J82" s="158"/>
      <c r="K82" s="32">
        <v>0</v>
      </c>
      <c r="L82" s="30"/>
      <c r="M82" s="161"/>
      <c r="N82" s="65">
        <v>0</v>
      </c>
      <c r="O82" s="33" t="s">
        <v>504</v>
      </c>
      <c r="P82" s="52">
        <v>17500</v>
      </c>
    </row>
    <row r="83" spans="1:16" ht="110.25" customHeight="1" x14ac:dyDescent="0.25">
      <c r="A83" s="42"/>
      <c r="B83" s="40" t="s">
        <v>17</v>
      </c>
      <c r="C83" s="32" t="s">
        <v>209</v>
      </c>
      <c r="D83" s="27" t="s">
        <v>128</v>
      </c>
      <c r="E83" s="29" t="s">
        <v>290</v>
      </c>
      <c r="F83" s="27" t="s">
        <v>18</v>
      </c>
      <c r="G83" s="32" t="s">
        <v>99</v>
      </c>
      <c r="H83" s="33" t="s">
        <v>401</v>
      </c>
      <c r="I83" s="32" t="s">
        <v>120</v>
      </c>
      <c r="J83" s="158"/>
      <c r="K83" s="32">
        <v>2</v>
      </c>
      <c r="L83" s="30"/>
      <c r="M83" s="161"/>
      <c r="N83" s="37">
        <v>0.53500000000000003</v>
      </c>
      <c r="O83" s="33" t="s">
        <v>504</v>
      </c>
      <c r="P83" s="52">
        <v>17500</v>
      </c>
    </row>
    <row r="84" spans="1:16" ht="80.25" customHeight="1" x14ac:dyDescent="0.25">
      <c r="A84" s="42"/>
      <c r="B84" s="40" t="s">
        <v>17</v>
      </c>
      <c r="C84" s="32" t="s">
        <v>209</v>
      </c>
      <c r="D84" s="27" t="s">
        <v>128</v>
      </c>
      <c r="E84" s="29" t="s">
        <v>291</v>
      </c>
      <c r="F84" s="27" t="s">
        <v>18</v>
      </c>
      <c r="G84" s="32" t="s">
        <v>100</v>
      </c>
      <c r="H84" s="33" t="s">
        <v>401</v>
      </c>
      <c r="I84" s="32" t="s">
        <v>460</v>
      </c>
      <c r="J84" s="158"/>
      <c r="K84" s="32">
        <v>2</v>
      </c>
      <c r="L84" s="30"/>
      <c r="M84" s="161"/>
      <c r="N84" s="35">
        <v>0.02</v>
      </c>
      <c r="O84" s="33" t="s">
        <v>504</v>
      </c>
      <c r="P84" s="52">
        <v>17500</v>
      </c>
    </row>
    <row r="85" spans="1:16" ht="80.25" customHeight="1" x14ac:dyDescent="0.25">
      <c r="A85" s="42"/>
      <c r="B85" s="40" t="s">
        <v>17</v>
      </c>
      <c r="C85" s="32" t="s">
        <v>209</v>
      </c>
      <c r="D85" s="27" t="s">
        <v>128</v>
      </c>
      <c r="E85" s="29" t="s">
        <v>292</v>
      </c>
      <c r="F85" s="27" t="s">
        <v>18</v>
      </c>
      <c r="G85" s="32" t="s">
        <v>101</v>
      </c>
      <c r="H85" s="33" t="s">
        <v>401</v>
      </c>
      <c r="I85" s="32" t="s">
        <v>461</v>
      </c>
      <c r="J85" s="158"/>
      <c r="K85" s="32">
        <v>1</v>
      </c>
      <c r="L85" s="30"/>
      <c r="M85" s="161"/>
      <c r="N85" s="37">
        <v>0.66659999999999997</v>
      </c>
      <c r="O85" s="33" t="s">
        <v>504</v>
      </c>
      <c r="P85" s="52">
        <v>17500</v>
      </c>
    </row>
    <row r="86" spans="1:16" ht="80.25" customHeight="1" x14ac:dyDescent="0.25">
      <c r="A86" s="42"/>
      <c r="B86" s="40" t="s">
        <v>17</v>
      </c>
      <c r="C86" s="32" t="s">
        <v>209</v>
      </c>
      <c r="D86" s="27" t="s">
        <v>128</v>
      </c>
      <c r="E86" s="29" t="s">
        <v>293</v>
      </c>
      <c r="F86" s="27" t="s">
        <v>18</v>
      </c>
      <c r="G86" s="32" t="s">
        <v>102</v>
      </c>
      <c r="H86" s="33" t="s">
        <v>401</v>
      </c>
      <c r="I86" s="32" t="s">
        <v>121</v>
      </c>
      <c r="J86" s="158"/>
      <c r="K86" s="32">
        <v>0</v>
      </c>
      <c r="L86" s="30"/>
      <c r="M86" s="161"/>
      <c r="N86" s="37">
        <v>0.25</v>
      </c>
      <c r="O86" s="33" t="s">
        <v>504</v>
      </c>
      <c r="P86" s="52">
        <v>17500</v>
      </c>
    </row>
    <row r="87" spans="1:16" ht="80.25" customHeight="1" x14ac:dyDescent="0.25">
      <c r="A87" s="42"/>
      <c r="B87" s="40" t="s">
        <v>17</v>
      </c>
      <c r="C87" s="32" t="s">
        <v>209</v>
      </c>
      <c r="D87" s="27" t="s">
        <v>128</v>
      </c>
      <c r="E87" s="29" t="s">
        <v>294</v>
      </c>
      <c r="F87" s="27" t="s">
        <v>18</v>
      </c>
      <c r="G87" s="32" t="s">
        <v>103</v>
      </c>
      <c r="H87" s="33" t="s">
        <v>401</v>
      </c>
      <c r="I87" s="32" t="s">
        <v>122</v>
      </c>
      <c r="J87" s="158"/>
      <c r="K87" s="32">
        <v>0</v>
      </c>
      <c r="L87" s="30"/>
      <c r="M87" s="161"/>
      <c r="N87" s="65">
        <v>0</v>
      </c>
      <c r="O87" s="33" t="s">
        <v>504</v>
      </c>
      <c r="P87" s="52">
        <v>17500</v>
      </c>
    </row>
    <row r="88" spans="1:16" ht="80.25" customHeight="1" x14ac:dyDescent="0.25">
      <c r="A88" s="42"/>
      <c r="B88" s="40" t="s">
        <v>17</v>
      </c>
      <c r="C88" s="32" t="s">
        <v>209</v>
      </c>
      <c r="D88" s="27" t="s">
        <v>128</v>
      </c>
      <c r="E88" s="29" t="s">
        <v>295</v>
      </c>
      <c r="F88" s="27" t="s">
        <v>18</v>
      </c>
      <c r="G88" s="32" t="s">
        <v>104</v>
      </c>
      <c r="H88" s="33" t="s">
        <v>401</v>
      </c>
      <c r="I88" s="32" t="s">
        <v>462</v>
      </c>
      <c r="J88" s="158"/>
      <c r="K88" s="32">
        <v>235</v>
      </c>
      <c r="L88" s="30"/>
      <c r="M88" s="161"/>
      <c r="N88" s="35">
        <v>0.83840000000000003</v>
      </c>
      <c r="O88" s="33" t="s">
        <v>504</v>
      </c>
      <c r="P88" s="52">
        <v>17500</v>
      </c>
    </row>
    <row r="89" spans="1:16" ht="80.25" customHeight="1" x14ac:dyDescent="0.25">
      <c r="A89" s="42"/>
      <c r="B89" s="40" t="s">
        <v>17</v>
      </c>
      <c r="C89" s="32" t="s">
        <v>209</v>
      </c>
      <c r="D89" s="27" t="s">
        <v>128</v>
      </c>
      <c r="E89" s="29" t="s">
        <v>296</v>
      </c>
      <c r="F89" s="27" t="s">
        <v>18</v>
      </c>
      <c r="G89" s="32" t="s">
        <v>105</v>
      </c>
      <c r="H89" s="33" t="s">
        <v>401</v>
      </c>
      <c r="I89" s="32" t="s">
        <v>463</v>
      </c>
      <c r="J89" s="158"/>
      <c r="K89" s="32">
        <v>3</v>
      </c>
      <c r="L89" s="30"/>
      <c r="M89" s="161"/>
      <c r="N89" s="35">
        <v>0.3</v>
      </c>
      <c r="O89" s="33" t="s">
        <v>504</v>
      </c>
      <c r="P89" s="52">
        <v>17500</v>
      </c>
    </row>
    <row r="90" spans="1:16" ht="80.25" customHeight="1" x14ac:dyDescent="0.25">
      <c r="A90" s="42"/>
      <c r="B90" s="40" t="s">
        <v>17</v>
      </c>
      <c r="C90" s="32" t="s">
        <v>209</v>
      </c>
      <c r="D90" s="27" t="s">
        <v>128</v>
      </c>
      <c r="E90" s="29" t="s">
        <v>297</v>
      </c>
      <c r="F90" s="27" t="s">
        <v>18</v>
      </c>
      <c r="G90" s="32" t="s">
        <v>387</v>
      </c>
      <c r="H90" s="33" t="s">
        <v>401</v>
      </c>
      <c r="I90" s="32" t="s">
        <v>464</v>
      </c>
      <c r="J90" s="158"/>
      <c r="K90" s="32">
        <v>81</v>
      </c>
      <c r="L90" s="30"/>
      <c r="M90" s="161"/>
      <c r="N90" s="37">
        <v>0</v>
      </c>
      <c r="O90" s="33" t="s">
        <v>504</v>
      </c>
      <c r="P90" s="52">
        <v>17500</v>
      </c>
    </row>
    <row r="91" spans="1:16" ht="109.5" customHeight="1" x14ac:dyDescent="0.25">
      <c r="B91" s="40" t="s">
        <v>17</v>
      </c>
      <c r="C91" s="32" t="s">
        <v>209</v>
      </c>
      <c r="D91" s="27" t="s">
        <v>128</v>
      </c>
      <c r="E91" s="29" t="s">
        <v>298</v>
      </c>
      <c r="F91" s="27" t="s">
        <v>18</v>
      </c>
      <c r="G91" s="32" t="s">
        <v>106</v>
      </c>
      <c r="H91" s="33" t="s">
        <v>401</v>
      </c>
      <c r="I91" s="32" t="s">
        <v>465</v>
      </c>
      <c r="J91" s="158"/>
      <c r="K91" s="32">
        <v>6</v>
      </c>
      <c r="L91" s="30"/>
      <c r="M91" s="161"/>
      <c r="N91" s="37">
        <v>0.5</v>
      </c>
      <c r="O91" s="33" t="s">
        <v>504</v>
      </c>
      <c r="P91" s="52">
        <v>17500</v>
      </c>
    </row>
    <row r="92" spans="1:16" ht="80.25" customHeight="1" x14ac:dyDescent="0.25">
      <c r="B92" s="40" t="s">
        <v>17</v>
      </c>
      <c r="C92" s="32" t="s">
        <v>209</v>
      </c>
      <c r="D92" s="27" t="s">
        <v>128</v>
      </c>
      <c r="E92" s="29" t="s">
        <v>299</v>
      </c>
      <c r="F92" s="27" t="s">
        <v>18</v>
      </c>
      <c r="G92" s="32" t="s">
        <v>107</v>
      </c>
      <c r="H92" s="33" t="s">
        <v>401</v>
      </c>
      <c r="I92" s="32" t="s">
        <v>123</v>
      </c>
      <c r="J92" s="158"/>
      <c r="K92" s="32">
        <v>0</v>
      </c>
      <c r="L92" s="30"/>
      <c r="M92" s="161"/>
      <c r="N92" s="65">
        <v>0</v>
      </c>
      <c r="O92" s="33" t="s">
        <v>504</v>
      </c>
      <c r="P92" s="52">
        <v>17500</v>
      </c>
    </row>
    <row r="93" spans="1:16" ht="111.75" customHeight="1" x14ac:dyDescent="0.25">
      <c r="B93" s="40" t="s">
        <v>17</v>
      </c>
      <c r="C93" s="32" t="s">
        <v>209</v>
      </c>
      <c r="D93" s="27" t="s">
        <v>128</v>
      </c>
      <c r="E93" s="29" t="s">
        <v>300</v>
      </c>
      <c r="F93" s="27" t="s">
        <v>18</v>
      </c>
      <c r="G93" s="32" t="s">
        <v>108</v>
      </c>
      <c r="H93" s="33" t="s">
        <v>401</v>
      </c>
      <c r="I93" s="32" t="s">
        <v>466</v>
      </c>
      <c r="J93" s="158"/>
      <c r="K93" s="32">
        <v>0</v>
      </c>
      <c r="L93" s="30"/>
      <c r="M93" s="161"/>
      <c r="N93" s="37">
        <v>0</v>
      </c>
      <c r="O93" s="33" t="s">
        <v>504</v>
      </c>
      <c r="P93" s="52">
        <v>17500</v>
      </c>
    </row>
    <row r="94" spans="1:16" ht="80.25" customHeight="1" x14ac:dyDescent="0.25">
      <c r="B94" s="40" t="s">
        <v>17</v>
      </c>
      <c r="C94" s="32" t="s">
        <v>209</v>
      </c>
      <c r="D94" s="27" t="s">
        <v>128</v>
      </c>
      <c r="E94" s="29" t="s">
        <v>301</v>
      </c>
      <c r="F94" s="27" t="s">
        <v>18</v>
      </c>
      <c r="G94" s="32" t="s">
        <v>109</v>
      </c>
      <c r="H94" s="33" t="s">
        <v>401</v>
      </c>
      <c r="I94" s="32" t="s">
        <v>124</v>
      </c>
      <c r="J94" s="158"/>
      <c r="K94" s="32">
        <v>3</v>
      </c>
      <c r="L94" s="30"/>
      <c r="M94" s="161"/>
      <c r="N94" s="35">
        <v>0.6</v>
      </c>
      <c r="O94" s="33" t="s">
        <v>504</v>
      </c>
      <c r="P94" s="52">
        <v>17500</v>
      </c>
    </row>
    <row r="95" spans="1:16" ht="80.25" customHeight="1" x14ac:dyDescent="0.25">
      <c r="B95" s="40" t="s">
        <v>17</v>
      </c>
      <c r="C95" s="32" t="s">
        <v>209</v>
      </c>
      <c r="D95" s="27" t="s">
        <v>128</v>
      </c>
      <c r="E95" s="29" t="s">
        <v>302</v>
      </c>
      <c r="F95" s="27" t="s">
        <v>18</v>
      </c>
      <c r="G95" s="32" t="s">
        <v>110</v>
      </c>
      <c r="H95" s="33" t="s">
        <v>401</v>
      </c>
      <c r="I95" s="35" t="s">
        <v>124</v>
      </c>
      <c r="J95" s="158"/>
      <c r="K95" s="32">
        <v>3</v>
      </c>
      <c r="L95" s="30"/>
      <c r="M95" s="161"/>
      <c r="N95" s="35">
        <v>0.6</v>
      </c>
      <c r="O95" s="33" t="s">
        <v>504</v>
      </c>
      <c r="P95" s="52">
        <v>17500</v>
      </c>
    </row>
    <row r="96" spans="1:16" ht="80.25" customHeight="1" x14ac:dyDescent="0.25">
      <c r="B96" s="40" t="s">
        <v>17</v>
      </c>
      <c r="C96" s="32" t="s">
        <v>209</v>
      </c>
      <c r="D96" s="27" t="s">
        <v>128</v>
      </c>
      <c r="E96" s="29" t="s">
        <v>303</v>
      </c>
      <c r="F96" s="27" t="s">
        <v>18</v>
      </c>
      <c r="G96" s="32" t="s">
        <v>111</v>
      </c>
      <c r="H96" s="33" t="s">
        <v>401</v>
      </c>
      <c r="I96" s="32" t="s">
        <v>125</v>
      </c>
      <c r="J96" s="158"/>
      <c r="K96" s="32">
        <v>0</v>
      </c>
      <c r="L96" s="30"/>
      <c r="M96" s="161"/>
      <c r="N96" s="37">
        <v>0</v>
      </c>
      <c r="O96" s="33" t="s">
        <v>504</v>
      </c>
      <c r="P96" s="52">
        <v>17500</v>
      </c>
    </row>
    <row r="97" spans="2:16" s="75" customFormat="1" ht="80.25" customHeight="1" x14ac:dyDescent="0.25">
      <c r="B97" s="69" t="s">
        <v>17</v>
      </c>
      <c r="C97" s="70" t="s">
        <v>209</v>
      </c>
      <c r="D97" s="71" t="s">
        <v>128</v>
      </c>
      <c r="E97" s="76" t="s">
        <v>304</v>
      </c>
      <c r="F97" s="71" t="s">
        <v>18</v>
      </c>
      <c r="G97" s="70" t="s">
        <v>112</v>
      </c>
      <c r="H97" s="72" t="s">
        <v>401</v>
      </c>
      <c r="I97" s="70" t="s">
        <v>126</v>
      </c>
      <c r="J97" s="159"/>
      <c r="K97" s="70">
        <v>0</v>
      </c>
      <c r="L97" s="73"/>
      <c r="M97" s="162"/>
      <c r="N97" s="77">
        <v>0.25</v>
      </c>
      <c r="O97" s="72" t="s">
        <v>504</v>
      </c>
      <c r="P97" s="52">
        <v>17500</v>
      </c>
    </row>
    <row r="98" spans="2:16" ht="80.25" customHeight="1" x14ac:dyDescent="0.25">
      <c r="B98" s="40" t="s">
        <v>17</v>
      </c>
      <c r="C98" s="32" t="s">
        <v>210</v>
      </c>
      <c r="D98" s="27" t="s">
        <v>128</v>
      </c>
      <c r="E98" s="29" t="s">
        <v>305</v>
      </c>
      <c r="F98" s="27" t="s">
        <v>18</v>
      </c>
      <c r="G98" s="32" t="s">
        <v>129</v>
      </c>
      <c r="H98" s="33" t="s">
        <v>401</v>
      </c>
      <c r="I98" s="32" t="s">
        <v>467</v>
      </c>
      <c r="J98" s="157">
        <v>3747718.15</v>
      </c>
      <c r="K98" s="32">
        <v>3</v>
      </c>
      <c r="L98" s="30"/>
      <c r="M98" s="160">
        <v>3049577.8</v>
      </c>
      <c r="N98" s="35">
        <v>0</v>
      </c>
      <c r="O98" s="33" t="s">
        <v>504</v>
      </c>
      <c r="P98" s="52">
        <v>17500</v>
      </c>
    </row>
    <row r="99" spans="2:16" ht="80.25" customHeight="1" x14ac:dyDescent="0.25">
      <c r="B99" s="40" t="s">
        <v>17</v>
      </c>
      <c r="C99" s="32" t="s">
        <v>210</v>
      </c>
      <c r="D99" s="27" t="s">
        <v>128</v>
      </c>
      <c r="E99" s="29" t="s">
        <v>306</v>
      </c>
      <c r="F99" s="27" t="s">
        <v>18</v>
      </c>
      <c r="G99" s="32" t="s">
        <v>130</v>
      </c>
      <c r="H99" s="33" t="s">
        <v>401</v>
      </c>
      <c r="I99" s="32" t="s">
        <v>468</v>
      </c>
      <c r="J99" s="158"/>
      <c r="K99" s="32">
        <v>3500</v>
      </c>
      <c r="L99" s="30"/>
      <c r="M99" s="161"/>
      <c r="N99" s="35">
        <v>0</v>
      </c>
      <c r="O99" s="33" t="s">
        <v>504</v>
      </c>
      <c r="P99" s="52">
        <v>17500</v>
      </c>
    </row>
    <row r="100" spans="2:16" ht="80.25" customHeight="1" x14ac:dyDescent="0.25">
      <c r="B100" s="40" t="s">
        <v>17</v>
      </c>
      <c r="C100" s="32" t="s">
        <v>210</v>
      </c>
      <c r="D100" s="27" t="s">
        <v>128</v>
      </c>
      <c r="E100" s="29" t="s">
        <v>307</v>
      </c>
      <c r="F100" s="27" t="s">
        <v>18</v>
      </c>
      <c r="G100" s="32" t="s">
        <v>131</v>
      </c>
      <c r="H100" s="33" t="s">
        <v>401</v>
      </c>
      <c r="I100" s="36" t="s">
        <v>469</v>
      </c>
      <c r="J100" s="158"/>
      <c r="K100" s="32">
        <v>822</v>
      </c>
      <c r="L100" s="30"/>
      <c r="M100" s="161"/>
      <c r="N100" s="37">
        <v>0.35909999999999997</v>
      </c>
      <c r="O100" s="33" t="s">
        <v>504</v>
      </c>
      <c r="P100" s="52">
        <v>17500</v>
      </c>
    </row>
    <row r="101" spans="2:16" ht="80.25" customHeight="1" thickBot="1" x14ac:dyDescent="0.3">
      <c r="B101" s="48" t="s">
        <v>17</v>
      </c>
      <c r="C101" s="32" t="s">
        <v>210</v>
      </c>
      <c r="D101" s="27" t="s">
        <v>128</v>
      </c>
      <c r="E101" s="29" t="s">
        <v>308</v>
      </c>
      <c r="F101" s="27" t="s">
        <v>18</v>
      </c>
      <c r="G101" s="32" t="s">
        <v>132</v>
      </c>
      <c r="H101" s="33" t="s">
        <v>401</v>
      </c>
      <c r="I101" s="32" t="s">
        <v>470</v>
      </c>
      <c r="J101" s="158"/>
      <c r="K101" s="32">
        <v>350</v>
      </c>
      <c r="L101" s="30"/>
      <c r="M101" s="161"/>
      <c r="N101" s="35">
        <v>0.23</v>
      </c>
      <c r="O101" s="33" t="s">
        <v>504</v>
      </c>
      <c r="P101" s="52">
        <v>17500</v>
      </c>
    </row>
    <row r="102" spans="2:16" ht="80.25" customHeight="1" x14ac:dyDescent="0.25">
      <c r="B102" s="43" t="s">
        <v>17</v>
      </c>
      <c r="C102" s="32" t="s">
        <v>210</v>
      </c>
      <c r="D102" s="29" t="s">
        <v>128</v>
      </c>
      <c r="E102" s="29" t="s">
        <v>309</v>
      </c>
      <c r="F102" s="27" t="s">
        <v>18</v>
      </c>
      <c r="G102" s="32" t="s">
        <v>133</v>
      </c>
      <c r="H102" s="33" t="s">
        <v>401</v>
      </c>
      <c r="I102" s="32" t="s">
        <v>136</v>
      </c>
      <c r="J102" s="158"/>
      <c r="K102" s="32">
        <v>0.5</v>
      </c>
      <c r="L102" s="30"/>
      <c r="M102" s="161"/>
      <c r="N102" s="35">
        <v>0.5</v>
      </c>
      <c r="O102" s="33" t="s">
        <v>504</v>
      </c>
      <c r="P102" s="52">
        <v>17500</v>
      </c>
    </row>
    <row r="103" spans="2:16" ht="80.25" customHeight="1" x14ac:dyDescent="0.25">
      <c r="B103" s="40" t="s">
        <v>17</v>
      </c>
      <c r="C103" s="32" t="s">
        <v>210</v>
      </c>
      <c r="D103" s="29" t="s">
        <v>128</v>
      </c>
      <c r="E103" s="29" t="s">
        <v>310</v>
      </c>
      <c r="F103" s="27" t="s">
        <v>18</v>
      </c>
      <c r="G103" s="32" t="s">
        <v>388</v>
      </c>
      <c r="H103" s="33" t="s">
        <v>401</v>
      </c>
      <c r="I103" s="32" t="s">
        <v>471</v>
      </c>
      <c r="J103" s="158"/>
      <c r="K103" s="32">
        <v>0.5</v>
      </c>
      <c r="L103" s="30"/>
      <c r="M103" s="161"/>
      <c r="N103" s="35">
        <v>0.5</v>
      </c>
      <c r="O103" s="33" t="s">
        <v>504</v>
      </c>
      <c r="P103" s="52">
        <v>17500</v>
      </c>
    </row>
    <row r="104" spans="2:16" ht="80.25" customHeight="1" x14ac:dyDescent="0.25">
      <c r="B104" s="40" t="s">
        <v>17</v>
      </c>
      <c r="C104" s="32" t="s">
        <v>210</v>
      </c>
      <c r="D104" s="29" t="s">
        <v>128</v>
      </c>
      <c r="E104" s="29" t="s">
        <v>311</v>
      </c>
      <c r="F104" s="27" t="s">
        <v>18</v>
      </c>
      <c r="G104" s="32" t="s">
        <v>113</v>
      </c>
      <c r="H104" s="33" t="s">
        <v>401</v>
      </c>
      <c r="I104" s="32" t="s">
        <v>472</v>
      </c>
      <c r="J104" s="158"/>
      <c r="K104" s="32">
        <v>0</v>
      </c>
      <c r="L104" s="30"/>
      <c r="M104" s="161"/>
      <c r="N104" s="35">
        <v>0</v>
      </c>
      <c r="O104" s="33" t="s">
        <v>504</v>
      </c>
      <c r="P104" s="52">
        <v>17500</v>
      </c>
    </row>
    <row r="105" spans="2:16" ht="80.25" customHeight="1" x14ac:dyDescent="0.25">
      <c r="B105" s="40" t="s">
        <v>17</v>
      </c>
      <c r="C105" s="32" t="s">
        <v>210</v>
      </c>
      <c r="D105" s="29" t="s">
        <v>128</v>
      </c>
      <c r="E105" s="29" t="s">
        <v>312</v>
      </c>
      <c r="F105" s="27" t="s">
        <v>18</v>
      </c>
      <c r="G105" s="32" t="s">
        <v>114</v>
      </c>
      <c r="H105" s="33" t="s">
        <v>401</v>
      </c>
      <c r="I105" s="32" t="s">
        <v>473</v>
      </c>
      <c r="J105" s="158"/>
      <c r="K105" s="32">
        <v>0</v>
      </c>
      <c r="L105" s="30"/>
      <c r="M105" s="161"/>
      <c r="N105" s="35">
        <v>0</v>
      </c>
      <c r="O105" s="33" t="s">
        <v>504</v>
      </c>
      <c r="P105" s="52">
        <v>17500</v>
      </c>
    </row>
    <row r="106" spans="2:16" ht="80.25" customHeight="1" x14ac:dyDescent="0.25">
      <c r="B106" s="40" t="s">
        <v>17</v>
      </c>
      <c r="C106" s="32" t="s">
        <v>210</v>
      </c>
      <c r="D106" s="29" t="s">
        <v>128</v>
      </c>
      <c r="E106" s="29" t="s">
        <v>313</v>
      </c>
      <c r="F106" s="27" t="s">
        <v>18</v>
      </c>
      <c r="G106" s="32" t="s">
        <v>134</v>
      </c>
      <c r="H106" s="33" t="s">
        <v>401</v>
      </c>
      <c r="I106" s="32" t="s">
        <v>474</v>
      </c>
      <c r="J106" s="158"/>
      <c r="K106" s="32">
        <v>0</v>
      </c>
      <c r="L106" s="30"/>
      <c r="M106" s="161"/>
      <c r="N106" s="35">
        <v>0</v>
      </c>
      <c r="O106" s="33" t="s">
        <v>504</v>
      </c>
      <c r="P106" s="52">
        <v>17500</v>
      </c>
    </row>
    <row r="107" spans="2:16" ht="80.25" customHeight="1" x14ac:dyDescent="0.25">
      <c r="B107" s="40" t="s">
        <v>17</v>
      </c>
      <c r="C107" s="32" t="s">
        <v>210</v>
      </c>
      <c r="D107" s="29" t="s">
        <v>128</v>
      </c>
      <c r="E107" s="29" t="s">
        <v>314</v>
      </c>
      <c r="F107" s="27" t="s">
        <v>18</v>
      </c>
      <c r="G107" s="32" t="s">
        <v>135</v>
      </c>
      <c r="H107" s="33" t="s">
        <v>401</v>
      </c>
      <c r="I107" s="32" t="s">
        <v>475</v>
      </c>
      <c r="J107" s="158"/>
      <c r="K107" s="32">
        <v>0</v>
      </c>
      <c r="L107" s="30"/>
      <c r="M107" s="161"/>
      <c r="N107" s="35">
        <v>0</v>
      </c>
      <c r="O107" s="33" t="s">
        <v>504</v>
      </c>
      <c r="P107" s="52">
        <v>17500</v>
      </c>
    </row>
    <row r="108" spans="2:16" ht="80.25" customHeight="1" x14ac:dyDescent="0.25">
      <c r="B108" s="40" t="s">
        <v>17</v>
      </c>
      <c r="C108" s="32" t="s">
        <v>210</v>
      </c>
      <c r="D108" s="29" t="s">
        <v>128</v>
      </c>
      <c r="E108" s="29" t="s">
        <v>315</v>
      </c>
      <c r="F108" s="27" t="s">
        <v>18</v>
      </c>
      <c r="G108" s="32" t="s">
        <v>389</v>
      </c>
      <c r="H108" s="33" t="s">
        <v>401</v>
      </c>
      <c r="I108" s="32" t="s">
        <v>476</v>
      </c>
      <c r="J108" s="159"/>
      <c r="K108" s="32">
        <v>958</v>
      </c>
      <c r="L108" s="30"/>
      <c r="M108" s="162"/>
      <c r="N108" s="37">
        <v>0.34320000000000001</v>
      </c>
      <c r="O108" s="33" t="s">
        <v>504</v>
      </c>
      <c r="P108" s="52">
        <v>17500</v>
      </c>
    </row>
    <row r="109" spans="2:16" ht="80.25" customHeight="1" x14ac:dyDescent="0.25">
      <c r="B109" s="40" t="s">
        <v>17</v>
      </c>
      <c r="C109" s="32" t="s">
        <v>211</v>
      </c>
      <c r="D109" s="29" t="s">
        <v>128</v>
      </c>
      <c r="E109" s="29" t="s">
        <v>316</v>
      </c>
      <c r="F109" s="27" t="s">
        <v>18</v>
      </c>
      <c r="G109" s="32" t="s">
        <v>137</v>
      </c>
      <c r="H109" s="33" t="s">
        <v>401</v>
      </c>
      <c r="I109" s="35" t="s">
        <v>477</v>
      </c>
      <c r="J109" s="150">
        <f>2760595.61</f>
        <v>2760595.61</v>
      </c>
      <c r="K109" s="32">
        <v>41</v>
      </c>
      <c r="L109" s="30"/>
      <c r="M109" s="116">
        <f>2714971.22</f>
        <v>2714971.22</v>
      </c>
      <c r="N109" s="37">
        <v>0.39660000000000001</v>
      </c>
      <c r="O109" s="33" t="s">
        <v>504</v>
      </c>
      <c r="P109" s="52">
        <v>17500</v>
      </c>
    </row>
    <row r="110" spans="2:16" ht="80.25" customHeight="1" thickBot="1" x14ac:dyDescent="0.3">
      <c r="B110" s="44" t="s">
        <v>17</v>
      </c>
      <c r="C110" s="32" t="s">
        <v>211</v>
      </c>
      <c r="D110" s="29" t="s">
        <v>128</v>
      </c>
      <c r="E110" s="29" t="s">
        <v>317</v>
      </c>
      <c r="F110" s="27" t="s">
        <v>18</v>
      </c>
      <c r="G110" s="32" t="s">
        <v>138</v>
      </c>
      <c r="H110" s="33" t="s">
        <v>401</v>
      </c>
      <c r="I110" s="32" t="s">
        <v>148</v>
      </c>
      <c r="J110" s="151"/>
      <c r="K110" s="32">
        <v>2</v>
      </c>
      <c r="L110" s="30"/>
      <c r="M110" s="117"/>
      <c r="N110" s="37">
        <v>0</v>
      </c>
      <c r="O110" s="33" t="s">
        <v>504</v>
      </c>
      <c r="P110" s="52">
        <v>17500</v>
      </c>
    </row>
    <row r="111" spans="2:16" ht="80.25" customHeight="1" x14ac:dyDescent="0.25">
      <c r="B111" s="43" t="s">
        <v>17</v>
      </c>
      <c r="C111" s="32" t="s">
        <v>211</v>
      </c>
      <c r="D111" s="29" t="s">
        <v>128</v>
      </c>
      <c r="E111" s="29" t="s">
        <v>318</v>
      </c>
      <c r="F111" s="27" t="s">
        <v>18</v>
      </c>
      <c r="G111" s="32" t="s">
        <v>139</v>
      </c>
      <c r="H111" s="33" t="s">
        <v>401</v>
      </c>
      <c r="I111" s="32" t="s">
        <v>149</v>
      </c>
      <c r="J111" s="151"/>
      <c r="K111" s="32">
        <v>2</v>
      </c>
      <c r="L111" s="30"/>
      <c r="M111" s="117"/>
      <c r="N111" s="35">
        <v>0</v>
      </c>
      <c r="O111" s="33" t="s">
        <v>504</v>
      </c>
      <c r="P111" s="52">
        <v>17500</v>
      </c>
    </row>
    <row r="112" spans="2:16" ht="80.25" customHeight="1" x14ac:dyDescent="0.25">
      <c r="B112" s="40" t="s">
        <v>17</v>
      </c>
      <c r="C112" s="32" t="s">
        <v>211</v>
      </c>
      <c r="D112" s="29" t="s">
        <v>128</v>
      </c>
      <c r="E112" s="29" t="s">
        <v>319</v>
      </c>
      <c r="F112" s="27" t="s">
        <v>18</v>
      </c>
      <c r="G112" s="32" t="s">
        <v>390</v>
      </c>
      <c r="H112" s="33" t="s">
        <v>401</v>
      </c>
      <c r="I112" s="32" t="s">
        <v>478</v>
      </c>
      <c r="J112" s="151"/>
      <c r="K112" s="32" t="s">
        <v>127</v>
      </c>
      <c r="L112" s="30"/>
      <c r="M112" s="117"/>
      <c r="N112" s="32" t="s">
        <v>127</v>
      </c>
      <c r="O112" s="33" t="s">
        <v>504</v>
      </c>
      <c r="P112" s="52">
        <v>17500</v>
      </c>
    </row>
    <row r="113" spans="2:16" ht="80.25" customHeight="1" x14ac:dyDescent="0.25">
      <c r="B113" s="40" t="s">
        <v>17</v>
      </c>
      <c r="C113" s="32" t="s">
        <v>211</v>
      </c>
      <c r="D113" s="29" t="s">
        <v>128</v>
      </c>
      <c r="E113" s="29" t="s">
        <v>320</v>
      </c>
      <c r="F113" s="27" t="s">
        <v>505</v>
      </c>
      <c r="G113" s="32" t="s">
        <v>140</v>
      </c>
      <c r="H113" s="33" t="s">
        <v>401</v>
      </c>
      <c r="I113" s="32" t="s">
        <v>150</v>
      </c>
      <c r="J113" s="151"/>
      <c r="K113" s="32">
        <v>1898</v>
      </c>
      <c r="L113" s="30"/>
      <c r="M113" s="117"/>
      <c r="N113" s="35">
        <v>0.28000000000000003</v>
      </c>
      <c r="O113" s="33" t="s">
        <v>504</v>
      </c>
      <c r="P113" s="52">
        <v>17500</v>
      </c>
    </row>
    <row r="114" spans="2:16" ht="80.25" customHeight="1" x14ac:dyDescent="0.25">
      <c r="B114" s="40" t="s">
        <v>17</v>
      </c>
      <c r="C114" s="32" t="s">
        <v>211</v>
      </c>
      <c r="D114" s="29" t="s">
        <v>128</v>
      </c>
      <c r="E114" s="29" t="s">
        <v>321</v>
      </c>
      <c r="F114" s="27" t="s">
        <v>505</v>
      </c>
      <c r="G114" s="32" t="s">
        <v>141</v>
      </c>
      <c r="H114" s="33" t="s">
        <v>403</v>
      </c>
      <c r="I114" s="50" t="s">
        <v>479</v>
      </c>
      <c r="J114" s="151"/>
      <c r="K114" s="32">
        <v>0</v>
      </c>
      <c r="L114" s="30"/>
      <c r="M114" s="117"/>
      <c r="N114" s="35">
        <v>0.5</v>
      </c>
      <c r="O114" s="33" t="s">
        <v>504</v>
      </c>
      <c r="P114" s="52">
        <v>17500</v>
      </c>
    </row>
    <row r="115" spans="2:16" ht="80.25" customHeight="1" x14ac:dyDescent="0.25">
      <c r="B115" s="40" t="s">
        <v>17</v>
      </c>
      <c r="C115" s="32" t="s">
        <v>211</v>
      </c>
      <c r="D115" s="29" t="s">
        <v>128</v>
      </c>
      <c r="E115" s="29" t="s">
        <v>322</v>
      </c>
      <c r="F115" s="27" t="s">
        <v>505</v>
      </c>
      <c r="G115" s="32" t="s">
        <v>142</v>
      </c>
      <c r="H115" s="33" t="s">
        <v>401</v>
      </c>
      <c r="I115" s="32" t="s">
        <v>151</v>
      </c>
      <c r="J115" s="151"/>
      <c r="K115" s="32">
        <v>1</v>
      </c>
      <c r="L115" s="30"/>
      <c r="M115" s="117"/>
      <c r="N115" s="37">
        <v>0</v>
      </c>
      <c r="O115" s="33" t="s">
        <v>504</v>
      </c>
      <c r="P115" s="52">
        <v>17500</v>
      </c>
    </row>
    <row r="116" spans="2:16" ht="80.25" customHeight="1" x14ac:dyDescent="0.25">
      <c r="B116" s="40" t="s">
        <v>17</v>
      </c>
      <c r="C116" s="32" t="s">
        <v>211</v>
      </c>
      <c r="D116" s="29" t="s">
        <v>128</v>
      </c>
      <c r="E116" s="29" t="s">
        <v>323</v>
      </c>
      <c r="F116" s="27" t="s">
        <v>505</v>
      </c>
      <c r="G116" s="32" t="s">
        <v>143</v>
      </c>
      <c r="H116" s="33" t="s">
        <v>401</v>
      </c>
      <c r="I116" s="32" t="s">
        <v>152</v>
      </c>
      <c r="J116" s="151"/>
      <c r="K116" s="32">
        <v>10</v>
      </c>
      <c r="L116" s="30"/>
      <c r="M116" s="117"/>
      <c r="N116" s="35">
        <v>0.48880000000000001</v>
      </c>
      <c r="O116" s="33" t="s">
        <v>504</v>
      </c>
      <c r="P116" s="52">
        <v>17500</v>
      </c>
    </row>
    <row r="117" spans="2:16" ht="80.25" customHeight="1" x14ac:dyDescent="0.25">
      <c r="B117" s="40" t="s">
        <v>17</v>
      </c>
      <c r="C117" s="32" t="s">
        <v>211</v>
      </c>
      <c r="D117" s="29" t="s">
        <v>128</v>
      </c>
      <c r="E117" s="29" t="s">
        <v>324</v>
      </c>
      <c r="F117" s="27" t="s">
        <v>505</v>
      </c>
      <c r="G117" s="32" t="s">
        <v>144</v>
      </c>
      <c r="H117" s="33" t="s">
        <v>401</v>
      </c>
      <c r="I117" s="32" t="s">
        <v>150</v>
      </c>
      <c r="J117" s="151"/>
      <c r="K117" s="32">
        <v>1998</v>
      </c>
      <c r="L117" s="30"/>
      <c r="M117" s="117"/>
      <c r="N117" s="35">
        <v>7.0000000000000007E-2</v>
      </c>
      <c r="O117" s="33" t="s">
        <v>504</v>
      </c>
      <c r="P117" s="52">
        <v>17500</v>
      </c>
    </row>
    <row r="118" spans="2:16" ht="80.25" customHeight="1" x14ac:dyDescent="0.25">
      <c r="B118" s="40" t="s">
        <v>17</v>
      </c>
      <c r="C118" s="32" t="s">
        <v>211</v>
      </c>
      <c r="D118" s="29" t="s">
        <v>128</v>
      </c>
      <c r="E118" s="29" t="s">
        <v>325</v>
      </c>
      <c r="F118" s="27" t="s">
        <v>505</v>
      </c>
      <c r="G118" s="32" t="s">
        <v>326</v>
      </c>
      <c r="H118" s="33" t="s">
        <v>404</v>
      </c>
      <c r="I118" s="32" t="s">
        <v>516</v>
      </c>
      <c r="J118" s="151"/>
      <c r="K118" s="32">
        <v>3220</v>
      </c>
      <c r="L118" s="30"/>
      <c r="M118" s="117"/>
      <c r="N118" s="37">
        <v>0.21460000000000001</v>
      </c>
      <c r="O118" s="33" t="s">
        <v>504</v>
      </c>
      <c r="P118" s="52">
        <v>17500</v>
      </c>
    </row>
    <row r="119" spans="2:16" ht="80.25" customHeight="1" x14ac:dyDescent="0.25">
      <c r="B119" s="40" t="s">
        <v>17</v>
      </c>
      <c r="C119" s="32" t="s">
        <v>517</v>
      </c>
      <c r="D119" s="29" t="s">
        <v>128</v>
      </c>
      <c r="E119" s="29" t="s">
        <v>326</v>
      </c>
      <c r="F119" s="27" t="s">
        <v>505</v>
      </c>
      <c r="G119" s="32" t="s">
        <v>145</v>
      </c>
      <c r="H119" s="33" t="s">
        <v>404</v>
      </c>
      <c r="I119" s="32" t="s">
        <v>480</v>
      </c>
      <c r="J119" s="163">
        <v>18423596</v>
      </c>
      <c r="K119" s="32">
        <v>11</v>
      </c>
      <c r="L119" s="30"/>
      <c r="M119" s="164">
        <v>13407490.02</v>
      </c>
      <c r="N119" s="35">
        <v>0</v>
      </c>
      <c r="O119" s="33" t="s">
        <v>504</v>
      </c>
      <c r="P119" s="52">
        <v>17500</v>
      </c>
    </row>
    <row r="120" spans="2:16" ht="80.25" customHeight="1" x14ac:dyDescent="0.25">
      <c r="B120" s="40" t="s">
        <v>17</v>
      </c>
      <c r="C120" s="32" t="s">
        <v>517</v>
      </c>
      <c r="D120" s="29" t="s">
        <v>128</v>
      </c>
      <c r="E120" s="29" t="s">
        <v>327</v>
      </c>
      <c r="F120" s="27" t="s">
        <v>505</v>
      </c>
      <c r="G120" s="32" t="s">
        <v>146</v>
      </c>
      <c r="H120" s="33" t="s">
        <v>404</v>
      </c>
      <c r="I120" s="32" t="s">
        <v>481</v>
      </c>
      <c r="J120" s="163"/>
      <c r="K120" s="32">
        <v>532</v>
      </c>
      <c r="L120" s="30"/>
      <c r="M120" s="164"/>
      <c r="N120" s="35">
        <v>0</v>
      </c>
      <c r="O120" s="33" t="s">
        <v>504</v>
      </c>
      <c r="P120" s="52">
        <v>17500</v>
      </c>
    </row>
    <row r="121" spans="2:16" ht="122.25" customHeight="1" x14ac:dyDescent="0.25">
      <c r="B121" s="51" t="s">
        <v>17</v>
      </c>
      <c r="C121" s="32" t="s">
        <v>517</v>
      </c>
      <c r="D121" s="49" t="s">
        <v>128</v>
      </c>
      <c r="E121" s="29" t="s">
        <v>328</v>
      </c>
      <c r="F121" s="27" t="s">
        <v>505</v>
      </c>
      <c r="G121" s="32" t="s">
        <v>147</v>
      </c>
      <c r="H121" s="33" t="s">
        <v>404</v>
      </c>
      <c r="I121" s="57" t="s">
        <v>482</v>
      </c>
      <c r="J121" s="163"/>
      <c r="K121" s="32">
        <v>0</v>
      </c>
      <c r="L121" s="30"/>
      <c r="M121" s="164"/>
      <c r="N121" s="35">
        <v>0</v>
      </c>
      <c r="O121" s="33" t="s">
        <v>504</v>
      </c>
      <c r="P121" s="52">
        <v>17500</v>
      </c>
    </row>
    <row r="122" spans="2:16" s="75" customFormat="1" ht="134.25" customHeight="1" x14ac:dyDescent="0.25">
      <c r="B122" s="133" t="s">
        <v>17</v>
      </c>
      <c r="C122" s="32" t="s">
        <v>517</v>
      </c>
      <c r="D122" s="134" t="s">
        <v>128</v>
      </c>
      <c r="E122" s="76" t="s">
        <v>329</v>
      </c>
      <c r="F122" s="71" t="s">
        <v>505</v>
      </c>
      <c r="G122" s="70" t="s">
        <v>147</v>
      </c>
      <c r="H122" s="72" t="s">
        <v>404</v>
      </c>
      <c r="I122" s="70" t="s">
        <v>153</v>
      </c>
      <c r="J122" s="163"/>
      <c r="K122" s="70">
        <v>150</v>
      </c>
      <c r="L122" s="73"/>
      <c r="M122" s="164"/>
      <c r="N122" s="74">
        <v>0</v>
      </c>
      <c r="O122" s="72" t="s">
        <v>504</v>
      </c>
      <c r="P122" s="135">
        <v>17500</v>
      </c>
    </row>
    <row r="123" spans="2:16" ht="80.25" customHeight="1" x14ac:dyDescent="0.25">
      <c r="B123" s="40" t="s">
        <v>17</v>
      </c>
      <c r="C123" s="32" t="s">
        <v>212</v>
      </c>
      <c r="D123" s="49" t="s">
        <v>128</v>
      </c>
      <c r="E123" s="29" t="s">
        <v>330</v>
      </c>
      <c r="F123" s="27" t="s">
        <v>506</v>
      </c>
      <c r="G123" s="32" t="s">
        <v>165</v>
      </c>
      <c r="H123" s="33" t="s">
        <v>401</v>
      </c>
      <c r="I123" s="32" t="s">
        <v>174</v>
      </c>
      <c r="J123" s="157">
        <v>5957053.5300000003</v>
      </c>
      <c r="K123" s="32" t="s">
        <v>127</v>
      </c>
      <c r="L123" s="30"/>
      <c r="M123" s="160">
        <v>4866531.3499999996</v>
      </c>
      <c r="N123" s="32" t="s">
        <v>127</v>
      </c>
      <c r="O123" s="33" t="s">
        <v>504</v>
      </c>
      <c r="P123" s="52">
        <v>17500</v>
      </c>
    </row>
    <row r="124" spans="2:16" ht="80.25" customHeight="1" thickBot="1" x14ac:dyDescent="0.3">
      <c r="B124" s="44" t="s">
        <v>17</v>
      </c>
      <c r="C124" s="32" t="s">
        <v>212</v>
      </c>
      <c r="D124" s="49" t="s">
        <v>128</v>
      </c>
      <c r="E124" s="29" t="s">
        <v>331</v>
      </c>
      <c r="F124" s="27" t="s">
        <v>506</v>
      </c>
      <c r="G124" s="32" t="s">
        <v>166</v>
      </c>
      <c r="H124" s="33" t="s">
        <v>401</v>
      </c>
      <c r="I124" s="32" t="s">
        <v>175</v>
      </c>
      <c r="J124" s="158"/>
      <c r="K124" s="32">
        <v>0.85319999999999996</v>
      </c>
      <c r="L124" s="30"/>
      <c r="M124" s="161"/>
      <c r="N124" s="37">
        <v>0.85499999999999998</v>
      </c>
      <c r="O124" s="33" t="s">
        <v>504</v>
      </c>
      <c r="P124" s="52">
        <v>17500</v>
      </c>
    </row>
    <row r="125" spans="2:16" ht="80.25" customHeight="1" x14ac:dyDescent="0.25">
      <c r="B125" s="43" t="s">
        <v>17</v>
      </c>
      <c r="C125" s="32" t="s">
        <v>212</v>
      </c>
      <c r="D125" s="49" t="s">
        <v>128</v>
      </c>
      <c r="E125" s="29" t="s">
        <v>332</v>
      </c>
      <c r="F125" s="27" t="s">
        <v>506</v>
      </c>
      <c r="G125" s="32" t="s">
        <v>167</v>
      </c>
      <c r="H125" s="33" t="s">
        <v>401</v>
      </c>
      <c r="I125" s="32" t="s">
        <v>176</v>
      </c>
      <c r="J125" s="158"/>
      <c r="K125" s="32">
        <v>0.85</v>
      </c>
      <c r="L125" s="30"/>
      <c r="M125" s="161"/>
      <c r="N125" s="37">
        <v>0.90580000000000005</v>
      </c>
      <c r="O125" s="33" t="s">
        <v>504</v>
      </c>
      <c r="P125" s="52">
        <v>17500</v>
      </c>
    </row>
    <row r="126" spans="2:16" ht="80.25" customHeight="1" x14ac:dyDescent="0.25">
      <c r="B126" s="40" t="s">
        <v>17</v>
      </c>
      <c r="C126" s="32" t="s">
        <v>212</v>
      </c>
      <c r="D126" s="49" t="s">
        <v>128</v>
      </c>
      <c r="E126" s="29" t="s">
        <v>333</v>
      </c>
      <c r="F126" s="27" t="s">
        <v>506</v>
      </c>
      <c r="G126" s="32" t="s">
        <v>168</v>
      </c>
      <c r="H126" s="33" t="s">
        <v>401</v>
      </c>
      <c r="I126" s="32" t="s">
        <v>483</v>
      </c>
      <c r="J126" s="158"/>
      <c r="K126" s="32">
        <v>6</v>
      </c>
      <c r="L126" s="30"/>
      <c r="M126" s="161"/>
      <c r="N126" s="37">
        <v>0.66659999999999997</v>
      </c>
      <c r="O126" s="33" t="s">
        <v>504</v>
      </c>
      <c r="P126" s="52">
        <v>17500</v>
      </c>
    </row>
    <row r="127" spans="2:16" ht="80.25" customHeight="1" x14ac:dyDescent="0.25">
      <c r="B127" s="40" t="s">
        <v>17</v>
      </c>
      <c r="C127" s="32" t="s">
        <v>212</v>
      </c>
      <c r="D127" s="49" t="s">
        <v>128</v>
      </c>
      <c r="E127" s="29" t="s">
        <v>334</v>
      </c>
      <c r="F127" s="27" t="s">
        <v>506</v>
      </c>
      <c r="G127" s="32" t="s">
        <v>169</v>
      </c>
      <c r="H127" s="33" t="s">
        <v>401</v>
      </c>
      <c r="I127" s="35" t="s">
        <v>177</v>
      </c>
      <c r="J127" s="158"/>
      <c r="K127" s="32" t="s">
        <v>127</v>
      </c>
      <c r="L127" s="30"/>
      <c r="M127" s="161"/>
      <c r="N127" s="35">
        <v>0.89</v>
      </c>
      <c r="O127" s="33" t="s">
        <v>504</v>
      </c>
      <c r="P127" s="52">
        <v>17500</v>
      </c>
    </row>
    <row r="128" spans="2:16" ht="80.25" customHeight="1" x14ac:dyDescent="0.25">
      <c r="B128" s="40" t="s">
        <v>17</v>
      </c>
      <c r="C128" s="32" t="s">
        <v>212</v>
      </c>
      <c r="D128" s="49" t="s">
        <v>128</v>
      </c>
      <c r="E128" s="29" t="s">
        <v>335</v>
      </c>
      <c r="F128" s="27" t="s">
        <v>506</v>
      </c>
      <c r="G128" s="32" t="s">
        <v>170</v>
      </c>
      <c r="H128" s="33" t="s">
        <v>401</v>
      </c>
      <c r="I128" s="32" t="s">
        <v>484</v>
      </c>
      <c r="J128" s="158"/>
      <c r="K128" s="32">
        <v>0.42</v>
      </c>
      <c r="L128" s="30"/>
      <c r="M128" s="161"/>
      <c r="N128" s="35">
        <v>0.42</v>
      </c>
      <c r="O128" s="33" t="s">
        <v>504</v>
      </c>
      <c r="P128" s="52">
        <v>17500</v>
      </c>
    </row>
    <row r="129" spans="2:16" ht="80.25" customHeight="1" x14ac:dyDescent="0.25">
      <c r="B129" s="40" t="s">
        <v>17</v>
      </c>
      <c r="C129" s="32" t="s">
        <v>212</v>
      </c>
      <c r="D129" s="64" t="s">
        <v>128</v>
      </c>
      <c r="E129" s="29" t="s">
        <v>336</v>
      </c>
      <c r="F129" s="27" t="s">
        <v>506</v>
      </c>
      <c r="G129" s="32" t="s">
        <v>171</v>
      </c>
      <c r="H129" s="33" t="s">
        <v>403</v>
      </c>
      <c r="I129" s="32" t="s">
        <v>485</v>
      </c>
      <c r="J129" s="158"/>
      <c r="K129" s="32">
        <v>0</v>
      </c>
      <c r="L129" s="30"/>
      <c r="M129" s="161"/>
      <c r="N129" s="35">
        <v>0.4</v>
      </c>
      <c r="O129" s="33" t="s">
        <v>504</v>
      </c>
      <c r="P129" s="52">
        <v>17500</v>
      </c>
    </row>
    <row r="130" spans="2:16" ht="80.25" customHeight="1" x14ac:dyDescent="0.25">
      <c r="B130" s="40" t="s">
        <v>17</v>
      </c>
      <c r="C130" s="32" t="s">
        <v>212</v>
      </c>
      <c r="D130" s="49" t="s">
        <v>128</v>
      </c>
      <c r="E130" s="29" t="s">
        <v>337</v>
      </c>
      <c r="F130" s="27" t="s">
        <v>506</v>
      </c>
      <c r="G130" s="32" t="s">
        <v>172</v>
      </c>
      <c r="H130" s="33" t="s">
        <v>401</v>
      </c>
      <c r="I130" s="32" t="s">
        <v>486</v>
      </c>
      <c r="J130" s="158"/>
      <c r="K130" s="32">
        <v>420</v>
      </c>
      <c r="L130" s="30"/>
      <c r="M130" s="161"/>
      <c r="N130" s="37">
        <v>8.2100000000000006E-2</v>
      </c>
      <c r="O130" s="33" t="s">
        <v>504</v>
      </c>
      <c r="P130" s="52">
        <v>17500</v>
      </c>
    </row>
    <row r="131" spans="2:16" ht="80.25" customHeight="1" x14ac:dyDescent="0.25">
      <c r="B131" s="40" t="s">
        <v>17</v>
      </c>
      <c r="C131" s="32" t="s">
        <v>212</v>
      </c>
      <c r="D131" s="49" t="s">
        <v>128</v>
      </c>
      <c r="E131" s="29" t="s">
        <v>338</v>
      </c>
      <c r="F131" s="27" t="s">
        <v>506</v>
      </c>
      <c r="G131" s="32" t="s">
        <v>173</v>
      </c>
      <c r="H131" s="33" t="s">
        <v>403</v>
      </c>
      <c r="I131" s="32" t="s">
        <v>487</v>
      </c>
      <c r="J131" s="159"/>
      <c r="K131" s="32">
        <v>-0.52739999999999998</v>
      </c>
      <c r="L131" s="30"/>
      <c r="M131" s="162"/>
      <c r="N131" s="32">
        <v>32.33</v>
      </c>
      <c r="O131" s="33" t="s">
        <v>504</v>
      </c>
      <c r="P131" s="52">
        <v>17500</v>
      </c>
    </row>
    <row r="132" spans="2:16" ht="80.25" customHeight="1" x14ac:dyDescent="0.25">
      <c r="B132" s="40" t="s">
        <v>17</v>
      </c>
      <c r="C132" s="32" t="s">
        <v>213</v>
      </c>
      <c r="D132" s="64" t="s">
        <v>214</v>
      </c>
      <c r="E132" s="29" t="s">
        <v>339</v>
      </c>
      <c r="F132" s="27" t="s">
        <v>18</v>
      </c>
      <c r="G132" s="32" t="s">
        <v>391</v>
      </c>
      <c r="H132" s="33" t="s">
        <v>405</v>
      </c>
      <c r="I132" s="32" t="s">
        <v>192</v>
      </c>
      <c r="J132" s="157">
        <v>1758805.77</v>
      </c>
      <c r="K132" s="32">
        <v>-0.66659999999999997</v>
      </c>
      <c r="L132" s="30"/>
      <c r="M132" s="160">
        <v>1165422.45</v>
      </c>
      <c r="N132" s="35" t="s">
        <v>127</v>
      </c>
      <c r="O132" s="33" t="s">
        <v>504</v>
      </c>
      <c r="P132" s="52">
        <v>17500</v>
      </c>
    </row>
    <row r="133" spans="2:16" ht="80.25" customHeight="1" x14ac:dyDescent="0.25">
      <c r="B133" s="40" t="s">
        <v>17</v>
      </c>
      <c r="C133" s="32" t="s">
        <v>213</v>
      </c>
      <c r="D133" s="64" t="s">
        <v>214</v>
      </c>
      <c r="E133" s="29" t="s">
        <v>340</v>
      </c>
      <c r="F133" s="27" t="s">
        <v>18</v>
      </c>
      <c r="G133" s="32" t="s">
        <v>392</v>
      </c>
      <c r="H133" s="33" t="s">
        <v>405</v>
      </c>
      <c r="I133" s="32" t="s">
        <v>193</v>
      </c>
      <c r="J133" s="158"/>
      <c r="K133" s="32">
        <v>39</v>
      </c>
      <c r="L133" s="30"/>
      <c r="M133" s="161"/>
      <c r="N133" s="35">
        <v>1.28</v>
      </c>
      <c r="O133" s="33" t="s">
        <v>504</v>
      </c>
      <c r="P133" s="52">
        <v>17500</v>
      </c>
    </row>
    <row r="134" spans="2:16" ht="80.25" customHeight="1" x14ac:dyDescent="0.25">
      <c r="B134" s="40" t="s">
        <v>17</v>
      </c>
      <c r="C134" s="32" t="s">
        <v>213</v>
      </c>
      <c r="D134" s="64" t="s">
        <v>214</v>
      </c>
      <c r="E134" s="29" t="s">
        <v>341</v>
      </c>
      <c r="F134" s="27" t="s">
        <v>18</v>
      </c>
      <c r="G134" s="32" t="s">
        <v>178</v>
      </c>
      <c r="H134" s="33" t="s">
        <v>406</v>
      </c>
      <c r="I134" s="32" t="s">
        <v>488</v>
      </c>
      <c r="J134" s="158"/>
      <c r="K134" s="32">
        <v>0</v>
      </c>
      <c r="L134" s="30"/>
      <c r="M134" s="161"/>
      <c r="N134" s="35">
        <v>0.75</v>
      </c>
      <c r="O134" s="33" t="s">
        <v>504</v>
      </c>
      <c r="P134" s="52">
        <v>17500</v>
      </c>
    </row>
    <row r="135" spans="2:16" ht="80.25" customHeight="1" thickBot="1" x14ac:dyDescent="0.3">
      <c r="B135" s="44" t="s">
        <v>17</v>
      </c>
      <c r="C135" s="32" t="s">
        <v>213</v>
      </c>
      <c r="D135" s="64" t="s">
        <v>214</v>
      </c>
      <c r="E135" s="29" t="s">
        <v>342</v>
      </c>
      <c r="F135" s="27" t="s">
        <v>18</v>
      </c>
      <c r="G135" s="32" t="s">
        <v>393</v>
      </c>
      <c r="H135" s="33" t="s">
        <v>405</v>
      </c>
      <c r="I135" s="32" t="s">
        <v>489</v>
      </c>
      <c r="J135" s="158"/>
      <c r="K135" s="32">
        <v>20</v>
      </c>
      <c r="L135" s="30"/>
      <c r="M135" s="161"/>
      <c r="N135" s="37">
        <v>0.94730000000000003</v>
      </c>
      <c r="O135" s="33" t="s">
        <v>504</v>
      </c>
      <c r="P135" s="52">
        <v>17500</v>
      </c>
    </row>
    <row r="136" spans="2:16" ht="80.25" customHeight="1" x14ac:dyDescent="0.25">
      <c r="B136" s="43" t="s">
        <v>17</v>
      </c>
      <c r="C136" s="32" t="s">
        <v>213</v>
      </c>
      <c r="D136" s="64" t="s">
        <v>214</v>
      </c>
      <c r="E136" s="29" t="s">
        <v>343</v>
      </c>
      <c r="F136" s="27" t="s">
        <v>18</v>
      </c>
      <c r="G136" s="32" t="s">
        <v>179</v>
      </c>
      <c r="H136" s="33" t="s">
        <v>405</v>
      </c>
      <c r="I136" s="32" t="s">
        <v>194</v>
      </c>
      <c r="J136" s="158"/>
      <c r="K136" s="32">
        <v>19</v>
      </c>
      <c r="L136" s="30"/>
      <c r="M136" s="161"/>
      <c r="N136" s="35">
        <v>0.1</v>
      </c>
      <c r="O136" s="33" t="s">
        <v>504</v>
      </c>
      <c r="P136" s="52">
        <v>17500</v>
      </c>
    </row>
    <row r="137" spans="2:16" ht="80.25" customHeight="1" x14ac:dyDescent="0.25">
      <c r="B137" s="40" t="s">
        <v>17</v>
      </c>
      <c r="C137" s="32" t="s">
        <v>213</v>
      </c>
      <c r="D137" s="64" t="s">
        <v>214</v>
      </c>
      <c r="E137" s="29" t="s">
        <v>344</v>
      </c>
      <c r="F137" s="27" t="s">
        <v>18</v>
      </c>
      <c r="G137" s="32" t="s">
        <v>391</v>
      </c>
      <c r="H137" s="33" t="s">
        <v>405</v>
      </c>
      <c r="I137" s="32" t="s">
        <v>490</v>
      </c>
      <c r="J137" s="158"/>
      <c r="K137" s="32">
        <v>20</v>
      </c>
      <c r="L137" s="30"/>
      <c r="M137" s="161"/>
      <c r="N137" s="35">
        <v>3</v>
      </c>
      <c r="O137" s="33" t="s">
        <v>504</v>
      </c>
      <c r="P137" s="52">
        <v>17500</v>
      </c>
    </row>
    <row r="138" spans="2:16" ht="80.25" customHeight="1" x14ac:dyDescent="0.25">
      <c r="B138" s="40" t="s">
        <v>17</v>
      </c>
      <c r="C138" s="32" t="s">
        <v>213</v>
      </c>
      <c r="D138" s="64" t="s">
        <v>214</v>
      </c>
      <c r="E138" s="29" t="s">
        <v>345</v>
      </c>
      <c r="F138" s="27" t="s">
        <v>18</v>
      </c>
      <c r="G138" s="32" t="s">
        <v>180</v>
      </c>
      <c r="H138" s="33" t="s">
        <v>405</v>
      </c>
      <c r="I138" s="32" t="s">
        <v>491</v>
      </c>
      <c r="J138" s="158"/>
      <c r="K138" s="32">
        <v>4</v>
      </c>
      <c r="L138" s="30"/>
      <c r="M138" s="161"/>
      <c r="N138" s="37">
        <v>1.6028</v>
      </c>
      <c r="O138" s="33" t="s">
        <v>504</v>
      </c>
      <c r="P138" s="52">
        <v>17500</v>
      </c>
    </row>
    <row r="139" spans="2:16" ht="80.25" customHeight="1" x14ac:dyDescent="0.25">
      <c r="B139" s="40" t="s">
        <v>17</v>
      </c>
      <c r="C139" s="32" t="s">
        <v>213</v>
      </c>
      <c r="D139" s="29" t="s">
        <v>214</v>
      </c>
      <c r="E139" s="29" t="s">
        <v>346</v>
      </c>
      <c r="F139" s="27" t="s">
        <v>18</v>
      </c>
      <c r="G139" s="32" t="s">
        <v>181</v>
      </c>
      <c r="H139" s="33" t="s">
        <v>405</v>
      </c>
      <c r="I139" s="32" t="s">
        <v>195</v>
      </c>
      <c r="J139" s="158"/>
      <c r="K139" s="32">
        <v>1352</v>
      </c>
      <c r="L139" s="30"/>
      <c r="M139" s="161"/>
      <c r="N139" s="37">
        <v>1.3798999999999999</v>
      </c>
      <c r="O139" s="33" t="s">
        <v>504</v>
      </c>
      <c r="P139" s="52">
        <v>17500</v>
      </c>
    </row>
    <row r="140" spans="2:16" ht="80.25" customHeight="1" x14ac:dyDescent="0.25">
      <c r="B140" s="40" t="s">
        <v>17</v>
      </c>
      <c r="C140" s="32" t="s">
        <v>213</v>
      </c>
      <c r="D140" s="29" t="s">
        <v>214</v>
      </c>
      <c r="E140" s="29" t="s">
        <v>347</v>
      </c>
      <c r="F140" s="27" t="s">
        <v>18</v>
      </c>
      <c r="G140" s="32" t="s">
        <v>182</v>
      </c>
      <c r="H140" s="33" t="s">
        <v>405</v>
      </c>
      <c r="I140" s="32" t="s">
        <v>492</v>
      </c>
      <c r="J140" s="158"/>
      <c r="K140" s="32">
        <v>20</v>
      </c>
      <c r="L140" s="30"/>
      <c r="M140" s="161"/>
      <c r="N140" s="35">
        <v>0.18099999999999999</v>
      </c>
      <c r="O140" s="33" t="s">
        <v>504</v>
      </c>
      <c r="P140" s="52">
        <v>17500</v>
      </c>
    </row>
    <row r="141" spans="2:16" ht="80.25" customHeight="1" x14ac:dyDescent="0.25">
      <c r="B141" s="40" t="s">
        <v>17</v>
      </c>
      <c r="C141" s="32" t="s">
        <v>213</v>
      </c>
      <c r="D141" s="29" t="s">
        <v>214</v>
      </c>
      <c r="E141" s="29" t="s">
        <v>348</v>
      </c>
      <c r="F141" s="27" t="s">
        <v>18</v>
      </c>
      <c r="G141" s="32" t="s">
        <v>183</v>
      </c>
      <c r="H141" s="33" t="s">
        <v>405</v>
      </c>
      <c r="I141" s="50" t="s">
        <v>493</v>
      </c>
      <c r="J141" s="158"/>
      <c r="K141" s="32">
        <v>3</v>
      </c>
      <c r="L141" s="30"/>
      <c r="M141" s="161"/>
      <c r="N141" s="35">
        <v>1</v>
      </c>
      <c r="O141" s="33" t="s">
        <v>504</v>
      </c>
      <c r="P141" s="52">
        <v>17500</v>
      </c>
    </row>
    <row r="142" spans="2:16" ht="80.25" customHeight="1" x14ac:dyDescent="0.25">
      <c r="B142" s="40" t="s">
        <v>17</v>
      </c>
      <c r="C142" s="32" t="s">
        <v>213</v>
      </c>
      <c r="D142" s="29" t="s">
        <v>214</v>
      </c>
      <c r="E142" s="29" t="s">
        <v>349</v>
      </c>
      <c r="F142" s="27" t="s">
        <v>18</v>
      </c>
      <c r="G142" s="32" t="s">
        <v>184</v>
      </c>
      <c r="H142" s="33" t="s">
        <v>405</v>
      </c>
      <c r="I142" s="32" t="s">
        <v>493</v>
      </c>
      <c r="J142" s="158"/>
      <c r="K142" s="32">
        <v>1</v>
      </c>
      <c r="L142" s="30"/>
      <c r="M142" s="161"/>
      <c r="N142" s="35">
        <v>1</v>
      </c>
      <c r="O142" s="33" t="s">
        <v>504</v>
      </c>
      <c r="P142" s="52">
        <v>17500</v>
      </c>
    </row>
    <row r="143" spans="2:16" ht="80.25" customHeight="1" x14ac:dyDescent="0.25">
      <c r="B143" s="40" t="s">
        <v>17</v>
      </c>
      <c r="C143" s="32" t="s">
        <v>213</v>
      </c>
      <c r="D143" s="29" t="s">
        <v>214</v>
      </c>
      <c r="E143" s="29" t="s">
        <v>350</v>
      </c>
      <c r="F143" s="27" t="s">
        <v>18</v>
      </c>
      <c r="G143" s="32" t="s">
        <v>185</v>
      </c>
      <c r="H143" s="33" t="s">
        <v>405</v>
      </c>
      <c r="I143" s="32" t="s">
        <v>494</v>
      </c>
      <c r="J143" s="158"/>
      <c r="K143" s="32">
        <v>21</v>
      </c>
      <c r="L143" s="30"/>
      <c r="M143" s="161"/>
      <c r="N143" s="37">
        <v>1.3714</v>
      </c>
      <c r="O143" s="33" t="s">
        <v>504</v>
      </c>
      <c r="P143" s="52">
        <v>17500</v>
      </c>
    </row>
    <row r="144" spans="2:16" ht="80.25" customHeight="1" thickBot="1" x14ac:dyDescent="0.3">
      <c r="B144" s="44" t="s">
        <v>17</v>
      </c>
      <c r="C144" s="32" t="s">
        <v>213</v>
      </c>
      <c r="D144" s="29" t="s">
        <v>214</v>
      </c>
      <c r="E144" s="29" t="s">
        <v>351</v>
      </c>
      <c r="F144" s="27" t="s">
        <v>18</v>
      </c>
      <c r="G144" s="32" t="s">
        <v>394</v>
      </c>
      <c r="H144" s="33" t="s">
        <v>407</v>
      </c>
      <c r="I144" s="32" t="s">
        <v>196</v>
      </c>
      <c r="J144" s="158"/>
      <c r="K144" s="32">
        <v>0</v>
      </c>
      <c r="L144" s="30"/>
      <c r="M144" s="161"/>
      <c r="N144" s="35">
        <v>0</v>
      </c>
      <c r="O144" s="33" t="s">
        <v>504</v>
      </c>
      <c r="P144" s="52">
        <v>17500</v>
      </c>
    </row>
    <row r="145" spans="2:16" ht="80.25" customHeight="1" x14ac:dyDescent="0.25">
      <c r="B145" s="43" t="s">
        <v>17</v>
      </c>
      <c r="C145" s="32" t="s">
        <v>213</v>
      </c>
      <c r="D145" s="29" t="s">
        <v>214</v>
      </c>
      <c r="E145" s="49" t="s">
        <v>352</v>
      </c>
      <c r="F145" s="27" t="s">
        <v>18</v>
      </c>
      <c r="G145" s="32" t="s">
        <v>395</v>
      </c>
      <c r="H145" s="33" t="s">
        <v>406</v>
      </c>
      <c r="I145" s="32" t="s">
        <v>495</v>
      </c>
      <c r="J145" s="158"/>
      <c r="K145" s="32">
        <v>0</v>
      </c>
      <c r="L145" s="30"/>
      <c r="M145" s="161"/>
      <c r="N145" s="65">
        <v>0</v>
      </c>
      <c r="O145" s="33" t="s">
        <v>504</v>
      </c>
      <c r="P145" s="52">
        <v>17500</v>
      </c>
    </row>
    <row r="146" spans="2:16" ht="80.25" customHeight="1" x14ac:dyDescent="0.25">
      <c r="B146" s="40" t="s">
        <v>17</v>
      </c>
      <c r="C146" s="32" t="s">
        <v>213</v>
      </c>
      <c r="D146" s="29" t="s">
        <v>214</v>
      </c>
      <c r="E146" s="49" t="s">
        <v>353</v>
      </c>
      <c r="F146" s="27" t="s">
        <v>18</v>
      </c>
      <c r="G146" s="32" t="s">
        <v>186</v>
      </c>
      <c r="H146" s="33" t="s">
        <v>405</v>
      </c>
      <c r="I146" s="32" t="s">
        <v>197</v>
      </c>
      <c r="J146" s="158"/>
      <c r="K146" s="32">
        <v>0</v>
      </c>
      <c r="L146" s="30"/>
      <c r="M146" s="161"/>
      <c r="N146" s="35">
        <v>0</v>
      </c>
      <c r="O146" s="33" t="s">
        <v>504</v>
      </c>
      <c r="P146" s="52">
        <v>17500</v>
      </c>
    </row>
    <row r="147" spans="2:16" ht="80.25" customHeight="1" x14ac:dyDescent="0.25">
      <c r="B147" s="40" t="s">
        <v>17</v>
      </c>
      <c r="C147" s="32" t="s">
        <v>213</v>
      </c>
      <c r="D147" s="29" t="s">
        <v>214</v>
      </c>
      <c r="E147" s="49" t="s">
        <v>354</v>
      </c>
      <c r="F147" s="27" t="s">
        <v>18</v>
      </c>
      <c r="G147" s="32" t="s">
        <v>187</v>
      </c>
      <c r="H147" s="33" t="s">
        <v>405</v>
      </c>
      <c r="I147" s="32" t="s">
        <v>198</v>
      </c>
      <c r="J147" s="158"/>
      <c r="K147" s="32">
        <v>0</v>
      </c>
      <c r="L147" s="30"/>
      <c r="M147" s="161"/>
      <c r="N147" s="35">
        <v>0</v>
      </c>
      <c r="O147" s="33" t="s">
        <v>504</v>
      </c>
      <c r="P147" s="52">
        <v>17500</v>
      </c>
    </row>
    <row r="148" spans="2:16" ht="80.25" customHeight="1" x14ac:dyDescent="0.25">
      <c r="B148" s="40" t="s">
        <v>17</v>
      </c>
      <c r="C148" s="32" t="s">
        <v>213</v>
      </c>
      <c r="D148" s="29" t="s">
        <v>214</v>
      </c>
      <c r="E148" s="49" t="s">
        <v>355</v>
      </c>
      <c r="F148" s="27" t="s">
        <v>18</v>
      </c>
      <c r="G148" s="32" t="s">
        <v>188</v>
      </c>
      <c r="H148" s="33" t="s">
        <v>405</v>
      </c>
      <c r="I148" s="32" t="s">
        <v>199</v>
      </c>
      <c r="J148" s="158"/>
      <c r="K148" s="32">
        <v>0</v>
      </c>
      <c r="L148" s="30"/>
      <c r="M148" s="161"/>
      <c r="N148" s="37">
        <v>0</v>
      </c>
      <c r="O148" s="33" t="s">
        <v>504</v>
      </c>
      <c r="P148" s="52">
        <v>17500</v>
      </c>
    </row>
    <row r="149" spans="2:16" ht="80.25" customHeight="1" x14ac:dyDescent="0.25">
      <c r="B149" s="40" t="s">
        <v>17</v>
      </c>
      <c r="C149" s="32" t="s">
        <v>213</v>
      </c>
      <c r="D149" s="29" t="s">
        <v>214</v>
      </c>
      <c r="E149" s="49" t="s">
        <v>356</v>
      </c>
      <c r="F149" s="27" t="s">
        <v>18</v>
      </c>
      <c r="G149" s="32" t="s">
        <v>189</v>
      </c>
      <c r="H149" s="33" t="s">
        <v>405</v>
      </c>
      <c r="I149" s="32" t="s">
        <v>200</v>
      </c>
      <c r="J149" s="158"/>
      <c r="K149" s="32">
        <v>0</v>
      </c>
      <c r="L149" s="30"/>
      <c r="M149" s="161"/>
      <c r="N149" s="35">
        <v>0</v>
      </c>
      <c r="O149" s="33" t="s">
        <v>504</v>
      </c>
      <c r="P149" s="52">
        <v>17500</v>
      </c>
    </row>
    <row r="150" spans="2:16" ht="80.25" customHeight="1" x14ac:dyDescent="0.25">
      <c r="B150" s="40" t="s">
        <v>17</v>
      </c>
      <c r="C150" s="32" t="s">
        <v>213</v>
      </c>
      <c r="D150" s="29" t="s">
        <v>214</v>
      </c>
      <c r="E150" s="49" t="s">
        <v>357</v>
      </c>
      <c r="F150" s="27" t="s">
        <v>18</v>
      </c>
      <c r="G150" s="32" t="s">
        <v>190</v>
      </c>
      <c r="H150" s="33" t="s">
        <v>405</v>
      </c>
      <c r="I150" s="32" t="s">
        <v>496</v>
      </c>
      <c r="J150" s="158"/>
      <c r="K150" s="32">
        <v>0</v>
      </c>
      <c r="L150" s="30"/>
      <c r="M150" s="161"/>
      <c r="N150" s="65">
        <v>0</v>
      </c>
      <c r="O150" s="33" t="s">
        <v>504</v>
      </c>
      <c r="P150" s="52">
        <v>17500</v>
      </c>
    </row>
    <row r="151" spans="2:16" ht="80.25" customHeight="1" x14ac:dyDescent="0.25">
      <c r="B151" s="40" t="s">
        <v>17</v>
      </c>
      <c r="C151" s="32" t="s">
        <v>213</v>
      </c>
      <c r="D151" s="29" t="s">
        <v>214</v>
      </c>
      <c r="E151" s="49" t="s">
        <v>358</v>
      </c>
      <c r="F151" s="27" t="s">
        <v>18</v>
      </c>
      <c r="G151" s="32" t="s">
        <v>191</v>
      </c>
      <c r="H151" s="33" t="s">
        <v>405</v>
      </c>
      <c r="I151" s="32" t="s">
        <v>497</v>
      </c>
      <c r="J151" s="159"/>
      <c r="K151" s="32">
        <v>0</v>
      </c>
      <c r="L151" s="30"/>
      <c r="M151" s="162"/>
      <c r="N151" s="65">
        <v>0</v>
      </c>
      <c r="O151" s="33" t="s">
        <v>504</v>
      </c>
      <c r="P151" s="52">
        <v>17500</v>
      </c>
    </row>
    <row r="152" spans="2:16" s="75" customFormat="1" ht="80.25" customHeight="1" x14ac:dyDescent="0.25">
      <c r="B152" s="69" t="s">
        <v>17</v>
      </c>
      <c r="C152" s="70" t="s">
        <v>215</v>
      </c>
      <c r="D152" s="76" t="s">
        <v>128</v>
      </c>
      <c r="E152" s="134" t="s">
        <v>359</v>
      </c>
      <c r="F152" s="71" t="s">
        <v>202</v>
      </c>
      <c r="G152" s="70" t="s">
        <v>154</v>
      </c>
      <c r="H152" s="72" t="s">
        <v>401</v>
      </c>
      <c r="I152" s="70" t="s">
        <v>498</v>
      </c>
      <c r="J152" s="157">
        <v>9030554.5500000007</v>
      </c>
      <c r="K152" s="70">
        <v>3</v>
      </c>
      <c r="L152" s="73"/>
      <c r="M152" s="160">
        <v>10655928.17</v>
      </c>
      <c r="N152" s="74">
        <v>0</v>
      </c>
      <c r="O152" s="72" t="s">
        <v>504</v>
      </c>
      <c r="P152" s="135">
        <v>17500</v>
      </c>
    </row>
    <row r="153" spans="2:16" ht="80.25" customHeight="1" x14ac:dyDescent="0.25">
      <c r="B153" s="40" t="s">
        <v>17</v>
      </c>
      <c r="C153" s="32" t="s">
        <v>215</v>
      </c>
      <c r="D153" s="29" t="s">
        <v>128</v>
      </c>
      <c r="E153" s="49" t="s">
        <v>360</v>
      </c>
      <c r="F153" s="27" t="s">
        <v>202</v>
      </c>
      <c r="G153" s="32" t="s">
        <v>155</v>
      </c>
      <c r="H153" s="33" t="s">
        <v>403</v>
      </c>
      <c r="I153" s="32" t="s">
        <v>498</v>
      </c>
      <c r="J153" s="158"/>
      <c r="K153" s="32">
        <v>3</v>
      </c>
      <c r="L153" s="30"/>
      <c r="M153" s="161"/>
      <c r="N153" s="37">
        <v>0</v>
      </c>
      <c r="O153" s="33" t="s">
        <v>504</v>
      </c>
      <c r="P153" s="52">
        <v>17500</v>
      </c>
    </row>
    <row r="154" spans="2:16" ht="142.5" customHeight="1" x14ac:dyDescent="0.25">
      <c r="B154" s="40" t="s">
        <v>17</v>
      </c>
      <c r="C154" s="32" t="s">
        <v>215</v>
      </c>
      <c r="D154" s="29" t="s">
        <v>128</v>
      </c>
      <c r="E154" s="49" t="s">
        <v>361</v>
      </c>
      <c r="F154" s="27" t="s">
        <v>202</v>
      </c>
      <c r="G154" s="32" t="s">
        <v>396</v>
      </c>
      <c r="H154" s="33" t="s">
        <v>401</v>
      </c>
      <c r="I154" s="32" t="s">
        <v>499</v>
      </c>
      <c r="J154" s="158"/>
      <c r="K154" s="32">
        <v>9</v>
      </c>
      <c r="L154" s="30"/>
      <c r="M154" s="161"/>
      <c r="N154" s="65">
        <v>0</v>
      </c>
      <c r="O154" s="33" t="s">
        <v>504</v>
      </c>
      <c r="P154" s="52">
        <v>17500</v>
      </c>
    </row>
    <row r="155" spans="2:16" ht="114" customHeight="1" x14ac:dyDescent="0.25">
      <c r="B155" s="40" t="s">
        <v>17</v>
      </c>
      <c r="C155" s="32" t="s">
        <v>215</v>
      </c>
      <c r="D155" s="29" t="s">
        <v>128</v>
      </c>
      <c r="E155" s="49" t="s">
        <v>362</v>
      </c>
      <c r="F155" s="27" t="s">
        <v>202</v>
      </c>
      <c r="G155" s="32" t="s">
        <v>156</v>
      </c>
      <c r="H155" s="33" t="s">
        <v>401</v>
      </c>
      <c r="I155" s="32" t="s">
        <v>500</v>
      </c>
      <c r="J155" s="158"/>
      <c r="K155" s="32">
        <v>0</v>
      </c>
      <c r="L155" s="30"/>
      <c r="M155" s="161"/>
      <c r="N155" s="35">
        <v>0</v>
      </c>
      <c r="O155" s="33" t="s">
        <v>504</v>
      </c>
      <c r="P155" s="52">
        <v>17500</v>
      </c>
    </row>
    <row r="156" spans="2:16" ht="80.25" customHeight="1" x14ac:dyDescent="0.25">
      <c r="B156" s="40" t="s">
        <v>17</v>
      </c>
      <c r="C156" s="32" t="s">
        <v>215</v>
      </c>
      <c r="D156" s="29" t="s">
        <v>128</v>
      </c>
      <c r="E156" s="49" t="s">
        <v>363</v>
      </c>
      <c r="F156" s="27" t="s">
        <v>202</v>
      </c>
      <c r="G156" s="32" t="s">
        <v>157</v>
      </c>
      <c r="H156" s="33" t="s">
        <v>403</v>
      </c>
      <c r="I156" s="32" t="s">
        <v>162</v>
      </c>
      <c r="J156" s="158"/>
      <c r="K156" s="32" t="s">
        <v>127</v>
      </c>
      <c r="L156" s="30"/>
      <c r="M156" s="161"/>
      <c r="N156" s="32" t="s">
        <v>127</v>
      </c>
      <c r="O156" s="33" t="s">
        <v>504</v>
      </c>
      <c r="P156" s="52">
        <v>17500</v>
      </c>
    </row>
    <row r="157" spans="2:16" ht="102.75" customHeight="1" x14ac:dyDescent="0.25">
      <c r="B157" s="40" t="s">
        <v>17</v>
      </c>
      <c r="C157" s="32" t="s">
        <v>215</v>
      </c>
      <c r="D157" s="29" t="s">
        <v>128</v>
      </c>
      <c r="E157" s="49" t="s">
        <v>364</v>
      </c>
      <c r="F157" s="27" t="s">
        <v>202</v>
      </c>
      <c r="G157" s="32" t="s">
        <v>158</v>
      </c>
      <c r="H157" s="33" t="s">
        <v>403</v>
      </c>
      <c r="I157" s="32" t="s">
        <v>163</v>
      </c>
      <c r="J157" s="158"/>
      <c r="K157" s="32">
        <v>-0.25</v>
      </c>
      <c r="L157" s="30"/>
      <c r="M157" s="161"/>
      <c r="N157" s="35" t="s">
        <v>127</v>
      </c>
      <c r="O157" s="33" t="s">
        <v>504</v>
      </c>
      <c r="P157" s="52">
        <v>17500</v>
      </c>
    </row>
    <row r="158" spans="2:16" ht="80.25" customHeight="1" x14ac:dyDescent="0.25">
      <c r="B158" s="40" t="s">
        <v>17</v>
      </c>
      <c r="C158" s="32" t="s">
        <v>215</v>
      </c>
      <c r="D158" s="29" t="s">
        <v>128</v>
      </c>
      <c r="E158" s="49" t="s">
        <v>365</v>
      </c>
      <c r="F158" s="27" t="s">
        <v>202</v>
      </c>
      <c r="G158" s="32" t="s">
        <v>159</v>
      </c>
      <c r="H158" s="33" t="s">
        <v>403</v>
      </c>
      <c r="I158" s="32" t="s">
        <v>164</v>
      </c>
      <c r="J158" s="158"/>
      <c r="K158" s="32" t="s">
        <v>127</v>
      </c>
      <c r="L158" s="30"/>
      <c r="M158" s="161"/>
      <c r="N158" s="32" t="s">
        <v>127</v>
      </c>
      <c r="O158" s="33" t="s">
        <v>504</v>
      </c>
      <c r="P158" s="52">
        <v>17500</v>
      </c>
    </row>
    <row r="159" spans="2:16" ht="80.25" customHeight="1" x14ac:dyDescent="0.25">
      <c r="B159" s="40" t="s">
        <v>17</v>
      </c>
      <c r="C159" s="32" t="s">
        <v>215</v>
      </c>
      <c r="D159" s="29" t="s">
        <v>128</v>
      </c>
      <c r="E159" s="49" t="s">
        <v>366</v>
      </c>
      <c r="F159" s="27" t="s">
        <v>202</v>
      </c>
      <c r="G159" s="32" t="s">
        <v>397</v>
      </c>
      <c r="H159" s="33" t="s">
        <v>400</v>
      </c>
      <c r="I159" s="32" t="s">
        <v>501</v>
      </c>
      <c r="J159" s="158"/>
      <c r="K159" s="32" t="s">
        <v>127</v>
      </c>
      <c r="L159" s="30"/>
      <c r="M159" s="161"/>
      <c r="N159" s="32" t="s">
        <v>127</v>
      </c>
      <c r="O159" s="33" t="s">
        <v>504</v>
      </c>
      <c r="P159" s="52">
        <v>17500</v>
      </c>
    </row>
    <row r="160" spans="2:16" ht="80.25" customHeight="1" x14ac:dyDescent="0.25">
      <c r="B160" s="40" t="s">
        <v>17</v>
      </c>
      <c r="C160" s="32" t="s">
        <v>215</v>
      </c>
      <c r="D160" s="29" t="s">
        <v>128</v>
      </c>
      <c r="E160" s="49" t="s">
        <v>367</v>
      </c>
      <c r="F160" s="27" t="s">
        <v>202</v>
      </c>
      <c r="G160" s="32" t="s">
        <v>160</v>
      </c>
      <c r="H160" s="33" t="s">
        <v>401</v>
      </c>
      <c r="I160" s="32" t="s">
        <v>502</v>
      </c>
      <c r="J160" s="158"/>
      <c r="K160" s="32">
        <v>41</v>
      </c>
      <c r="L160" s="30"/>
      <c r="M160" s="161"/>
      <c r="N160" s="32" t="s">
        <v>127</v>
      </c>
      <c r="O160" s="33" t="s">
        <v>504</v>
      </c>
      <c r="P160" s="52">
        <v>17500</v>
      </c>
    </row>
    <row r="161" spans="2:16" ht="138.75" customHeight="1" x14ac:dyDescent="0.25">
      <c r="B161" s="40" t="s">
        <v>17</v>
      </c>
      <c r="C161" s="32" t="s">
        <v>215</v>
      </c>
      <c r="D161" s="29" t="s">
        <v>128</v>
      </c>
      <c r="E161" s="49" t="s">
        <v>368</v>
      </c>
      <c r="F161" s="27" t="s">
        <v>202</v>
      </c>
      <c r="G161" s="32" t="s">
        <v>398</v>
      </c>
      <c r="H161" s="33" t="s">
        <v>400</v>
      </c>
      <c r="I161" s="32" t="s">
        <v>503</v>
      </c>
      <c r="J161" s="158"/>
      <c r="K161" s="32">
        <v>14</v>
      </c>
      <c r="L161" s="30"/>
      <c r="M161" s="161"/>
      <c r="N161" s="32" t="s">
        <v>127</v>
      </c>
      <c r="O161" s="33" t="s">
        <v>504</v>
      </c>
      <c r="P161" s="52">
        <v>17500</v>
      </c>
    </row>
    <row r="162" spans="2:16" ht="80.25" customHeight="1" x14ac:dyDescent="0.25">
      <c r="B162" s="40" t="s">
        <v>17</v>
      </c>
      <c r="C162" s="32" t="s">
        <v>216</v>
      </c>
      <c r="D162" s="29" t="s">
        <v>128</v>
      </c>
      <c r="E162" s="49" t="s">
        <v>369</v>
      </c>
      <c r="F162" s="27" t="s">
        <v>18</v>
      </c>
      <c r="G162" s="32" t="s">
        <v>161</v>
      </c>
      <c r="H162" s="33" t="s">
        <v>403</v>
      </c>
      <c r="I162" s="32" t="s">
        <v>501</v>
      </c>
      <c r="J162" s="158"/>
      <c r="K162" s="32">
        <v>0.5</v>
      </c>
      <c r="L162" s="30"/>
      <c r="M162" s="161"/>
      <c r="N162" s="37">
        <v>0.44440000000000002</v>
      </c>
      <c r="O162" s="33" t="s">
        <v>504</v>
      </c>
      <c r="P162" s="52">
        <v>17500</v>
      </c>
    </row>
    <row r="163" spans="2:16" ht="80.25" customHeight="1" x14ac:dyDescent="0.25">
      <c r="B163" s="40" t="s">
        <v>17</v>
      </c>
      <c r="C163" s="32" t="s">
        <v>216</v>
      </c>
      <c r="D163" s="29" t="s">
        <v>128</v>
      </c>
      <c r="E163" s="49" t="s">
        <v>370</v>
      </c>
      <c r="F163" s="27" t="s">
        <v>18</v>
      </c>
      <c r="G163" s="32" t="s">
        <v>399</v>
      </c>
      <c r="H163" s="33" t="s">
        <v>403</v>
      </c>
      <c r="I163" s="32" t="s">
        <v>501</v>
      </c>
      <c r="J163" s="159"/>
      <c r="K163" s="32">
        <v>0.5</v>
      </c>
      <c r="L163" s="30"/>
      <c r="M163" s="162"/>
      <c r="N163" s="35">
        <v>0.6</v>
      </c>
      <c r="O163" s="33" t="s">
        <v>504</v>
      </c>
      <c r="P163" s="52">
        <v>17500</v>
      </c>
    </row>
    <row r="164" spans="2:16" ht="22.5" customHeight="1" x14ac:dyDescent="0.25">
      <c r="B164" s="140"/>
      <c r="C164" s="141"/>
      <c r="D164" s="140"/>
      <c r="E164" s="142"/>
      <c r="F164" s="143"/>
      <c r="G164" s="141"/>
      <c r="H164" s="144"/>
      <c r="I164" s="141"/>
      <c r="J164" s="145"/>
      <c r="K164" s="141"/>
      <c r="L164" s="146"/>
      <c r="M164" s="147"/>
      <c r="N164" s="148"/>
      <c r="O164" s="144"/>
      <c r="P164" s="149"/>
    </row>
    <row r="165" spans="2:16" ht="22.5" customHeight="1" x14ac:dyDescent="0.25">
      <c r="B165" s="156" t="s">
        <v>519</v>
      </c>
      <c r="C165" s="156"/>
      <c r="D165" s="156"/>
      <c r="E165" s="156"/>
      <c r="F165" s="156"/>
      <c r="G165" s="156"/>
      <c r="H165" s="156"/>
      <c r="I165" s="156"/>
      <c r="J165" s="156"/>
      <c r="K165" s="156"/>
      <c r="L165" s="156"/>
      <c r="M165" s="156"/>
      <c r="N165" s="156"/>
      <c r="O165" s="156"/>
      <c r="P165" s="156"/>
    </row>
    <row r="166" spans="2:16" ht="22.5" customHeight="1" x14ac:dyDescent="0.25">
      <c r="B166" s="156"/>
      <c r="C166" s="156"/>
      <c r="D166" s="156"/>
      <c r="E166" s="156"/>
      <c r="F166" s="156"/>
      <c r="G166" s="156"/>
      <c r="H166" s="156"/>
      <c r="I166" s="156"/>
      <c r="J166" s="156"/>
      <c r="K166" s="156"/>
      <c r="L166" s="156"/>
      <c r="M166" s="156"/>
      <c r="N166" s="156"/>
      <c r="O166" s="156"/>
      <c r="P166" s="156"/>
    </row>
    <row r="167" spans="2:16" ht="256.5" customHeight="1" x14ac:dyDescent="0.25">
      <c r="B167" s="165" t="s">
        <v>20</v>
      </c>
      <c r="C167" s="165"/>
      <c r="D167" s="165"/>
      <c r="E167" s="166" t="s">
        <v>21</v>
      </c>
      <c r="F167" s="166"/>
      <c r="H167" s="21" t="s">
        <v>22</v>
      </c>
      <c r="I167" s="58"/>
      <c r="J167" s="137"/>
      <c r="L167" s="21"/>
      <c r="M167" s="21" t="s">
        <v>23</v>
      </c>
      <c r="N167" s="58"/>
      <c r="O167" s="21"/>
      <c r="P167" s="78"/>
    </row>
    <row r="168" spans="2:16" ht="15" customHeight="1" x14ac:dyDescent="0.25">
      <c r="B168" s="167" t="s">
        <v>507</v>
      </c>
      <c r="C168" s="167"/>
      <c r="D168" s="167"/>
      <c r="E168" s="167" t="s">
        <v>508</v>
      </c>
      <c r="F168" s="167"/>
      <c r="H168" s="22" t="s">
        <v>509</v>
      </c>
      <c r="I168" s="23"/>
      <c r="J168" s="138"/>
      <c r="L168" s="23"/>
      <c r="M168" s="22" t="s">
        <v>24</v>
      </c>
      <c r="N168" s="23"/>
      <c r="O168" s="22"/>
    </row>
    <row r="169" spans="2:16" ht="15" customHeight="1" x14ac:dyDescent="0.25">
      <c r="B169" s="168" t="s">
        <v>25</v>
      </c>
      <c r="C169" s="168"/>
      <c r="D169" s="168"/>
      <c r="E169" s="168" t="s">
        <v>26</v>
      </c>
      <c r="F169" s="168"/>
      <c r="H169" s="31" t="s">
        <v>201</v>
      </c>
      <c r="I169" s="24"/>
      <c r="J169" s="139"/>
      <c r="L169" s="24"/>
      <c r="M169" s="25" t="s">
        <v>27</v>
      </c>
      <c r="N169" s="24"/>
      <c r="O169" s="25"/>
    </row>
    <row r="170" spans="2:16" x14ac:dyDescent="0.25">
      <c r="B170" s="26"/>
      <c r="C170" s="10"/>
      <c r="D170" s="5"/>
      <c r="E170" s="165"/>
      <c r="F170" s="165"/>
      <c r="G170" s="54"/>
      <c r="H170" s="165"/>
      <c r="I170" s="165"/>
      <c r="J170" s="60"/>
      <c r="K170" s="165"/>
      <c r="L170" s="165"/>
      <c r="M170" s="165"/>
      <c r="N170" s="26"/>
      <c r="P170" s="6"/>
    </row>
    <row r="171" spans="2:16" ht="15" customHeight="1" x14ac:dyDescent="0.25">
      <c r="B171" s="169" t="s">
        <v>510</v>
      </c>
      <c r="C171" s="169"/>
      <c r="D171" s="169"/>
      <c r="E171" s="169"/>
      <c r="F171" s="169"/>
      <c r="G171" s="169"/>
      <c r="H171" s="169"/>
      <c r="I171" s="169"/>
      <c r="J171" s="169"/>
      <c r="K171" s="169"/>
      <c r="L171" s="169"/>
      <c r="M171" s="169"/>
      <c r="N171" s="169"/>
      <c r="O171" s="169"/>
      <c r="P171" s="169"/>
    </row>
    <row r="172" spans="2:16" x14ac:dyDescent="0.25">
      <c r="B172" s="166" t="s">
        <v>28</v>
      </c>
      <c r="C172" s="166"/>
      <c r="D172" s="166"/>
      <c r="E172" s="166"/>
      <c r="F172" s="166"/>
      <c r="G172" s="166"/>
      <c r="H172" s="166"/>
      <c r="I172" s="166"/>
      <c r="J172" s="166"/>
      <c r="K172" s="166"/>
      <c r="L172" s="166"/>
      <c r="M172" s="166"/>
      <c r="N172" s="166"/>
      <c r="O172" s="166"/>
      <c r="P172" s="166"/>
    </row>
  </sheetData>
  <mergeCells count="54">
    <mergeCell ref="B1:P1"/>
    <mergeCell ref="B7:B8"/>
    <mergeCell ref="C7:C8"/>
    <mergeCell ref="D7:D8"/>
    <mergeCell ref="E7:E8"/>
    <mergeCell ref="F7:F8"/>
    <mergeCell ref="G7:G8"/>
    <mergeCell ref="H7:H8"/>
    <mergeCell ref="I7:I8"/>
    <mergeCell ref="J7:J8"/>
    <mergeCell ref="K7:K8"/>
    <mergeCell ref="L7:L8"/>
    <mergeCell ref="M7:M8"/>
    <mergeCell ref="N7:N8"/>
    <mergeCell ref="O7:P7"/>
    <mergeCell ref="B167:D167"/>
    <mergeCell ref="E167:F167"/>
    <mergeCell ref="K170:M170"/>
    <mergeCell ref="B172:P172"/>
    <mergeCell ref="B168:D168"/>
    <mergeCell ref="E168:F168"/>
    <mergeCell ref="B169:D169"/>
    <mergeCell ref="E169:F169"/>
    <mergeCell ref="E170:F170"/>
    <mergeCell ref="H170:I170"/>
    <mergeCell ref="B171:P171"/>
    <mergeCell ref="J152:J163"/>
    <mergeCell ref="M152:M163"/>
    <mergeCell ref="J132:J151"/>
    <mergeCell ref="M132:M151"/>
    <mergeCell ref="J123:J131"/>
    <mergeCell ref="M123:M131"/>
    <mergeCell ref="J98:J108"/>
    <mergeCell ref="M98:M108"/>
    <mergeCell ref="J70:J97"/>
    <mergeCell ref="M70:M97"/>
    <mergeCell ref="J119:J122"/>
    <mergeCell ref="M119:M122"/>
    <mergeCell ref="B165:P165"/>
    <mergeCell ref="B166:P166"/>
    <mergeCell ref="J9:J30"/>
    <mergeCell ref="M9:M30"/>
    <mergeCell ref="J45:J51"/>
    <mergeCell ref="M45:M51"/>
    <mergeCell ref="J40:J44"/>
    <mergeCell ref="M40:M44"/>
    <mergeCell ref="J32:J39"/>
    <mergeCell ref="M32:M39"/>
    <mergeCell ref="J65:J69"/>
    <mergeCell ref="M65:M69"/>
    <mergeCell ref="J58:J64"/>
    <mergeCell ref="M58:M64"/>
    <mergeCell ref="J52:J57"/>
    <mergeCell ref="M52:M57"/>
  </mergeCells>
  <printOptions horizontalCentered="1"/>
  <pageMargins left="0.70866141732283472" right="0.70866141732283472" top="0.74803149606299213" bottom="0.74803149606299213" header="0.31496062992125984" footer="0.31496062992125984"/>
  <pageSetup paperSize="5" scale="52" fitToHeight="0" orientation="landscape" r:id="rId1"/>
  <rowBreaks count="3" manualBreakCount="3">
    <brk id="16" max="16" man="1"/>
    <brk id="28" max="16" man="1"/>
    <brk id="41" max="16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56"/>
  <sheetViews>
    <sheetView topLeftCell="G1" workbookViewId="0">
      <selection activeCell="M6" sqref="M6"/>
    </sheetView>
  </sheetViews>
  <sheetFormatPr baseColWidth="10" defaultRowHeight="15" x14ac:dyDescent="0.25"/>
  <sheetData>
    <row r="1" spans="1:17" x14ac:dyDescent="0.25">
      <c r="A1" s="187" t="s">
        <v>3</v>
      </c>
      <c r="B1" s="185" t="s">
        <v>4</v>
      </c>
      <c r="C1" s="185" t="s">
        <v>5</v>
      </c>
      <c r="D1" s="185" t="s">
        <v>6</v>
      </c>
      <c r="E1" s="185" t="s">
        <v>7</v>
      </c>
      <c r="F1" s="185" t="s">
        <v>8</v>
      </c>
      <c r="G1" s="185" t="s">
        <v>9</v>
      </c>
      <c r="H1" s="185" t="s">
        <v>10</v>
      </c>
      <c r="I1" s="114" t="s">
        <v>11</v>
      </c>
      <c r="J1" s="191" t="s">
        <v>12</v>
      </c>
      <c r="K1" s="193" t="s">
        <v>12</v>
      </c>
      <c r="L1" s="122" t="s">
        <v>13</v>
      </c>
      <c r="M1" s="185" t="s">
        <v>511</v>
      </c>
      <c r="N1" s="189" t="s">
        <v>14</v>
      </c>
      <c r="O1" s="190"/>
    </row>
    <row r="2" spans="1:17" ht="15.75" thickBot="1" x14ac:dyDescent="0.3">
      <c r="A2" s="188"/>
      <c r="B2" s="186"/>
      <c r="C2" s="186"/>
      <c r="D2" s="186"/>
      <c r="E2" s="186"/>
      <c r="F2" s="186"/>
      <c r="G2" s="186"/>
      <c r="H2" s="186"/>
      <c r="I2" s="115"/>
      <c r="J2" s="192"/>
      <c r="K2" s="194"/>
      <c r="L2" s="115"/>
      <c r="M2" s="186"/>
      <c r="N2" s="79" t="s">
        <v>15</v>
      </c>
      <c r="O2" s="80" t="s">
        <v>16</v>
      </c>
    </row>
    <row r="3" spans="1:17" x14ac:dyDescent="0.25">
      <c r="A3" s="81" t="s">
        <v>17</v>
      </c>
      <c r="B3" s="33" t="s">
        <v>29</v>
      </c>
      <c r="C3" s="82" t="s">
        <v>203</v>
      </c>
      <c r="D3" s="82" t="s">
        <v>217</v>
      </c>
      <c r="E3" s="82" t="s">
        <v>18</v>
      </c>
      <c r="F3" s="33" t="s">
        <v>371</v>
      </c>
      <c r="G3" s="33" t="s">
        <v>400</v>
      </c>
      <c r="H3" s="33" t="s">
        <v>47</v>
      </c>
      <c r="I3" s="116"/>
      <c r="J3" s="33">
        <v>1.157525637039019</v>
      </c>
      <c r="K3" s="30"/>
      <c r="L3" s="116"/>
      <c r="M3" s="83">
        <f>J3/2.3</f>
        <v>0.50327201610392136</v>
      </c>
      <c r="N3" s="33" t="s">
        <v>504</v>
      </c>
      <c r="O3" s="52">
        <v>17500</v>
      </c>
      <c r="Q3" s="123">
        <f>SUM(M3:M24)</f>
        <v>9.4738787290693622</v>
      </c>
    </row>
    <row r="4" spans="1:17" x14ac:dyDescent="0.25">
      <c r="A4" s="84" t="s">
        <v>17</v>
      </c>
      <c r="B4" s="33" t="s">
        <v>29</v>
      </c>
      <c r="C4" s="82" t="s">
        <v>203</v>
      </c>
      <c r="D4" s="82" t="s">
        <v>218</v>
      </c>
      <c r="E4" s="82" t="s">
        <v>18</v>
      </c>
      <c r="F4" s="33" t="s">
        <v>30</v>
      </c>
      <c r="G4" s="33" t="s">
        <v>400</v>
      </c>
      <c r="H4" s="33" t="s">
        <v>408</v>
      </c>
      <c r="I4" s="117"/>
      <c r="J4" s="33">
        <v>0.15752563703901901</v>
      </c>
      <c r="K4" s="30"/>
      <c r="L4" s="117"/>
      <c r="M4" s="83">
        <f>J4/0.8</f>
        <v>0.19690704629877376</v>
      </c>
      <c r="N4" s="33" t="s">
        <v>504</v>
      </c>
      <c r="O4" s="52">
        <v>17500</v>
      </c>
      <c r="Q4">
        <f>COUNT(J3:J24)</f>
        <v>22</v>
      </c>
    </row>
    <row r="5" spans="1:17" x14ac:dyDescent="0.25">
      <c r="A5" s="84" t="s">
        <v>17</v>
      </c>
      <c r="B5" s="33" t="s">
        <v>29</v>
      </c>
      <c r="C5" s="82" t="s">
        <v>203</v>
      </c>
      <c r="D5" s="82" t="s">
        <v>219</v>
      </c>
      <c r="E5" s="82" t="s">
        <v>18</v>
      </c>
      <c r="F5" s="33" t="s">
        <v>372</v>
      </c>
      <c r="G5" s="33" t="s">
        <v>401</v>
      </c>
      <c r="H5" s="33" t="s">
        <v>48</v>
      </c>
      <c r="I5" s="117"/>
      <c r="J5" s="33">
        <v>6</v>
      </c>
      <c r="K5" s="30"/>
      <c r="L5" s="117"/>
      <c r="M5" s="83">
        <f>J5/9</f>
        <v>0.66666666666666663</v>
      </c>
      <c r="N5" s="33" t="s">
        <v>504</v>
      </c>
      <c r="O5" s="52">
        <v>17500</v>
      </c>
      <c r="Q5" s="124">
        <f>Q3/Q4</f>
        <v>0.43063085132133466</v>
      </c>
    </row>
    <row r="6" spans="1:17" x14ac:dyDescent="0.25">
      <c r="A6" s="84" t="s">
        <v>17</v>
      </c>
      <c r="B6" s="33" t="s">
        <v>29</v>
      </c>
      <c r="C6" s="82" t="s">
        <v>203</v>
      </c>
      <c r="D6" s="82" t="s">
        <v>220</v>
      </c>
      <c r="E6" s="82" t="s">
        <v>18</v>
      </c>
      <c r="F6" s="33" t="s">
        <v>373</v>
      </c>
      <c r="G6" s="33" t="s">
        <v>401</v>
      </c>
      <c r="H6" s="33" t="s">
        <v>49</v>
      </c>
      <c r="I6" s="117"/>
      <c r="J6" s="33">
        <v>159</v>
      </c>
      <c r="K6" s="30"/>
      <c r="L6" s="117"/>
      <c r="M6" s="85">
        <v>0</v>
      </c>
      <c r="N6" s="33" t="s">
        <v>504</v>
      </c>
      <c r="O6" s="52">
        <v>17500</v>
      </c>
    </row>
    <row r="7" spans="1:17" x14ac:dyDescent="0.25">
      <c r="A7" s="84" t="s">
        <v>17</v>
      </c>
      <c r="B7" s="33" t="s">
        <v>29</v>
      </c>
      <c r="C7" s="82" t="s">
        <v>203</v>
      </c>
      <c r="D7" s="82" t="s">
        <v>221</v>
      </c>
      <c r="E7" s="82" t="s">
        <v>18</v>
      </c>
      <c r="F7" s="33" t="s">
        <v>31</v>
      </c>
      <c r="G7" s="33" t="s">
        <v>401</v>
      </c>
      <c r="H7" s="33" t="s">
        <v>409</v>
      </c>
      <c r="I7" s="117"/>
      <c r="J7" s="33">
        <v>0.75</v>
      </c>
      <c r="K7" s="30"/>
      <c r="L7" s="117"/>
      <c r="M7" s="85">
        <v>0.75</v>
      </c>
      <c r="N7" s="33" t="s">
        <v>504</v>
      </c>
      <c r="O7" s="52">
        <v>17500</v>
      </c>
    </row>
    <row r="8" spans="1:17" x14ac:dyDescent="0.25">
      <c r="A8" s="84" t="s">
        <v>17</v>
      </c>
      <c r="B8" s="33" t="s">
        <v>29</v>
      </c>
      <c r="C8" s="82" t="s">
        <v>203</v>
      </c>
      <c r="D8" s="82" t="s">
        <v>222</v>
      </c>
      <c r="E8" s="82" t="s">
        <v>18</v>
      </c>
      <c r="F8" s="33" t="s">
        <v>32</v>
      </c>
      <c r="G8" s="33" t="s">
        <v>401</v>
      </c>
      <c r="H8" s="33" t="s">
        <v>410</v>
      </c>
      <c r="I8" s="117"/>
      <c r="J8" s="33">
        <v>1</v>
      </c>
      <c r="K8" s="30"/>
      <c r="L8" s="117"/>
      <c r="M8" s="85">
        <v>1</v>
      </c>
      <c r="N8" s="33" t="s">
        <v>504</v>
      </c>
      <c r="O8" s="52">
        <v>17500</v>
      </c>
    </row>
    <row r="9" spans="1:17" x14ac:dyDescent="0.25">
      <c r="A9" s="84" t="s">
        <v>17</v>
      </c>
      <c r="B9" s="33" t="s">
        <v>29</v>
      </c>
      <c r="C9" s="82" t="s">
        <v>203</v>
      </c>
      <c r="D9" s="82" t="s">
        <v>223</v>
      </c>
      <c r="E9" s="82" t="s">
        <v>18</v>
      </c>
      <c r="F9" s="33" t="s">
        <v>33</v>
      </c>
      <c r="G9" s="33" t="s">
        <v>401</v>
      </c>
      <c r="H9" s="33" t="s">
        <v>411</v>
      </c>
      <c r="I9" s="117"/>
      <c r="J9" s="33">
        <v>7</v>
      </c>
      <c r="K9" s="30"/>
      <c r="L9" s="117"/>
      <c r="M9" s="86">
        <v>0.52400000000000002</v>
      </c>
      <c r="N9" s="33" t="s">
        <v>504</v>
      </c>
      <c r="O9" s="52">
        <v>17500</v>
      </c>
    </row>
    <row r="10" spans="1:17" x14ac:dyDescent="0.25">
      <c r="A10" s="84" t="s">
        <v>17</v>
      </c>
      <c r="B10" s="33" t="s">
        <v>29</v>
      </c>
      <c r="C10" s="82" t="s">
        <v>203</v>
      </c>
      <c r="D10" s="82" t="s">
        <v>224</v>
      </c>
      <c r="E10" s="82" t="s">
        <v>18</v>
      </c>
      <c r="F10" s="33" t="s">
        <v>374</v>
      </c>
      <c r="G10" s="33" t="s">
        <v>401</v>
      </c>
      <c r="H10" s="33" t="s">
        <v>412</v>
      </c>
      <c r="I10" s="117"/>
      <c r="J10" s="33">
        <v>2</v>
      </c>
      <c r="K10" s="30"/>
      <c r="L10" s="117"/>
      <c r="M10" s="86">
        <v>0.66659999999999997</v>
      </c>
      <c r="N10" s="33" t="s">
        <v>504</v>
      </c>
      <c r="O10" s="52">
        <v>17500</v>
      </c>
    </row>
    <row r="11" spans="1:17" x14ac:dyDescent="0.25">
      <c r="A11" s="84" t="s">
        <v>17</v>
      </c>
      <c r="B11" s="33" t="s">
        <v>29</v>
      </c>
      <c r="C11" s="82" t="s">
        <v>203</v>
      </c>
      <c r="D11" s="82" t="s">
        <v>225</v>
      </c>
      <c r="E11" s="82" t="s">
        <v>18</v>
      </c>
      <c r="F11" s="33" t="s">
        <v>34</v>
      </c>
      <c r="G11" s="33" t="s">
        <v>401</v>
      </c>
      <c r="H11" s="33" t="s">
        <v>51</v>
      </c>
      <c r="I11" s="117"/>
      <c r="J11" s="33">
        <v>6</v>
      </c>
      <c r="K11" s="30"/>
      <c r="L11" s="117"/>
      <c r="M11" s="86">
        <v>1</v>
      </c>
      <c r="N11" s="33" t="s">
        <v>504</v>
      </c>
      <c r="O11" s="52">
        <v>17500</v>
      </c>
    </row>
    <row r="12" spans="1:17" x14ac:dyDescent="0.25">
      <c r="A12" s="84" t="s">
        <v>17</v>
      </c>
      <c r="B12" s="33" t="s">
        <v>29</v>
      </c>
      <c r="C12" s="82" t="s">
        <v>203</v>
      </c>
      <c r="D12" s="82" t="s">
        <v>226</v>
      </c>
      <c r="E12" s="82" t="s">
        <v>18</v>
      </c>
      <c r="F12" s="33" t="s">
        <v>35</v>
      </c>
      <c r="G12" s="33" t="s">
        <v>401</v>
      </c>
      <c r="H12" s="33" t="s">
        <v>52</v>
      </c>
      <c r="I12" s="117"/>
      <c r="J12" s="33">
        <v>241</v>
      </c>
      <c r="K12" s="30"/>
      <c r="L12" s="117"/>
      <c r="M12" s="85">
        <v>1</v>
      </c>
      <c r="N12" s="33" t="s">
        <v>504</v>
      </c>
      <c r="O12" s="52">
        <v>17500</v>
      </c>
    </row>
    <row r="13" spans="1:17" x14ac:dyDescent="0.25">
      <c r="A13" s="84" t="s">
        <v>17</v>
      </c>
      <c r="B13" s="33" t="s">
        <v>29</v>
      </c>
      <c r="C13" s="82" t="s">
        <v>203</v>
      </c>
      <c r="D13" s="82" t="s">
        <v>227</v>
      </c>
      <c r="E13" s="82" t="s">
        <v>18</v>
      </c>
      <c r="F13" s="33" t="s">
        <v>375</v>
      </c>
      <c r="G13" s="33" t="s">
        <v>401</v>
      </c>
      <c r="H13" s="33" t="s">
        <v>50</v>
      </c>
      <c r="I13" s="117"/>
      <c r="J13" s="33">
        <v>7</v>
      </c>
      <c r="K13" s="30"/>
      <c r="L13" s="117"/>
      <c r="M13" s="86">
        <v>0.15379999999999999</v>
      </c>
      <c r="N13" s="33" t="s">
        <v>504</v>
      </c>
      <c r="O13" s="52">
        <v>17500</v>
      </c>
    </row>
    <row r="14" spans="1:17" x14ac:dyDescent="0.25">
      <c r="A14" s="84" t="s">
        <v>17</v>
      </c>
      <c r="B14" s="33" t="s">
        <v>29</v>
      </c>
      <c r="C14" s="82" t="s">
        <v>203</v>
      </c>
      <c r="D14" s="82" t="s">
        <v>228</v>
      </c>
      <c r="E14" s="82" t="s">
        <v>18</v>
      </c>
      <c r="F14" s="33" t="s">
        <v>36</v>
      </c>
      <c r="G14" s="33" t="s">
        <v>400</v>
      </c>
      <c r="H14" s="33" t="s">
        <v>413</v>
      </c>
      <c r="I14" s="117"/>
      <c r="J14" s="33">
        <v>0.3</v>
      </c>
      <c r="K14" s="30"/>
      <c r="L14" s="117"/>
      <c r="M14" s="86">
        <v>3.333E-3</v>
      </c>
      <c r="N14" s="33" t="s">
        <v>504</v>
      </c>
      <c r="O14" s="52">
        <v>17500</v>
      </c>
    </row>
    <row r="15" spans="1:17" x14ac:dyDescent="0.25">
      <c r="A15" s="84" t="s">
        <v>17</v>
      </c>
      <c r="B15" s="33" t="s">
        <v>29</v>
      </c>
      <c r="C15" s="82" t="s">
        <v>203</v>
      </c>
      <c r="D15" s="82" t="s">
        <v>229</v>
      </c>
      <c r="E15" s="82" t="s">
        <v>18</v>
      </c>
      <c r="F15" s="33" t="s">
        <v>37</v>
      </c>
      <c r="G15" s="33" t="s">
        <v>400</v>
      </c>
      <c r="H15" s="33" t="s">
        <v>414</v>
      </c>
      <c r="I15" s="117"/>
      <c r="J15" s="33">
        <v>0</v>
      </c>
      <c r="K15" s="30"/>
      <c r="L15" s="117"/>
      <c r="M15" s="85">
        <v>0</v>
      </c>
      <c r="N15" s="33" t="s">
        <v>504</v>
      </c>
      <c r="O15" s="52">
        <v>17500</v>
      </c>
    </row>
    <row r="16" spans="1:17" x14ac:dyDescent="0.25">
      <c r="A16" s="84" t="s">
        <v>17</v>
      </c>
      <c r="B16" s="33" t="s">
        <v>29</v>
      </c>
      <c r="C16" s="82" t="s">
        <v>203</v>
      </c>
      <c r="D16" s="82" t="s">
        <v>230</v>
      </c>
      <c r="E16" s="82" t="s">
        <v>18</v>
      </c>
      <c r="F16" s="33" t="s">
        <v>38</v>
      </c>
      <c r="G16" s="33" t="s">
        <v>402</v>
      </c>
      <c r="H16" s="33" t="s">
        <v>415</v>
      </c>
      <c r="I16" s="117"/>
      <c r="J16" s="33">
        <v>1</v>
      </c>
      <c r="K16" s="30"/>
      <c r="L16" s="117"/>
      <c r="M16" s="85">
        <v>0.5</v>
      </c>
      <c r="N16" s="33" t="s">
        <v>504</v>
      </c>
      <c r="O16" s="52">
        <v>17500</v>
      </c>
    </row>
    <row r="17" spans="1:17" x14ac:dyDescent="0.25">
      <c r="A17" s="87"/>
      <c r="B17" s="33" t="s">
        <v>29</v>
      </c>
      <c r="C17" s="82" t="s">
        <v>203</v>
      </c>
      <c r="D17" s="82" t="s">
        <v>231</v>
      </c>
      <c r="E17" s="82" t="s">
        <v>18</v>
      </c>
      <c r="F17" s="33" t="s">
        <v>39</v>
      </c>
      <c r="G17" s="33" t="s">
        <v>401</v>
      </c>
      <c r="H17" s="33" t="s">
        <v>416</v>
      </c>
      <c r="I17" s="117"/>
      <c r="J17" s="33">
        <v>1</v>
      </c>
      <c r="K17" s="30"/>
      <c r="L17" s="117"/>
      <c r="M17" s="85">
        <v>0.33329999999999999</v>
      </c>
      <c r="N17" s="33" t="s">
        <v>504</v>
      </c>
      <c r="O17" s="52">
        <v>17500</v>
      </c>
    </row>
    <row r="18" spans="1:17" x14ac:dyDescent="0.25">
      <c r="A18" s="84" t="s">
        <v>17</v>
      </c>
      <c r="B18" s="33" t="s">
        <v>29</v>
      </c>
      <c r="C18" s="82" t="s">
        <v>203</v>
      </c>
      <c r="D18" s="82" t="s">
        <v>232</v>
      </c>
      <c r="E18" s="82" t="s">
        <v>18</v>
      </c>
      <c r="F18" s="33" t="s">
        <v>40</v>
      </c>
      <c r="G18" s="33" t="s">
        <v>400</v>
      </c>
      <c r="H18" s="88" t="s">
        <v>417</v>
      </c>
      <c r="I18" s="117"/>
      <c r="J18" s="33">
        <v>0.5</v>
      </c>
      <c r="K18" s="30"/>
      <c r="L18" s="117"/>
      <c r="M18" s="86">
        <v>0</v>
      </c>
      <c r="N18" s="33" t="s">
        <v>504</v>
      </c>
      <c r="O18" s="52">
        <v>17500</v>
      </c>
    </row>
    <row r="19" spans="1:17" x14ac:dyDescent="0.25">
      <c r="A19" s="84" t="s">
        <v>17</v>
      </c>
      <c r="B19" s="33" t="s">
        <v>29</v>
      </c>
      <c r="C19" s="82" t="s">
        <v>203</v>
      </c>
      <c r="D19" s="82" t="s">
        <v>233</v>
      </c>
      <c r="E19" s="82" t="s">
        <v>18</v>
      </c>
      <c r="F19" s="33" t="s">
        <v>41</v>
      </c>
      <c r="G19" s="33" t="s">
        <v>401</v>
      </c>
      <c r="H19" s="85" t="s">
        <v>418</v>
      </c>
      <c r="I19" s="117"/>
      <c r="J19" s="33">
        <v>0.04</v>
      </c>
      <c r="K19" s="30"/>
      <c r="L19" s="117"/>
      <c r="M19" s="85">
        <v>0</v>
      </c>
      <c r="N19" s="33" t="s">
        <v>504</v>
      </c>
      <c r="O19" s="52">
        <v>17500</v>
      </c>
    </row>
    <row r="20" spans="1:17" x14ac:dyDescent="0.25">
      <c r="A20" s="84" t="s">
        <v>17</v>
      </c>
      <c r="B20" s="33" t="s">
        <v>29</v>
      </c>
      <c r="C20" s="82" t="s">
        <v>203</v>
      </c>
      <c r="D20" s="82" t="s">
        <v>234</v>
      </c>
      <c r="E20" s="82" t="s">
        <v>18</v>
      </c>
      <c r="F20" s="33" t="s">
        <v>42</v>
      </c>
      <c r="G20" s="33" t="s">
        <v>401</v>
      </c>
      <c r="H20" s="85" t="s">
        <v>419</v>
      </c>
      <c r="I20" s="117"/>
      <c r="J20" s="33">
        <v>113</v>
      </c>
      <c r="K20" s="30"/>
      <c r="L20" s="117"/>
      <c r="M20" s="85">
        <v>1</v>
      </c>
      <c r="N20" s="33" t="s">
        <v>504</v>
      </c>
      <c r="O20" s="52">
        <v>17500</v>
      </c>
    </row>
    <row r="21" spans="1:17" x14ac:dyDescent="0.25">
      <c r="A21" s="84" t="s">
        <v>17</v>
      </c>
      <c r="B21" s="33" t="s">
        <v>29</v>
      </c>
      <c r="C21" s="82" t="s">
        <v>203</v>
      </c>
      <c r="D21" s="82" t="s">
        <v>235</v>
      </c>
      <c r="E21" s="82" t="s">
        <v>18</v>
      </c>
      <c r="F21" s="33" t="s">
        <v>43</v>
      </c>
      <c r="G21" s="33" t="s">
        <v>401</v>
      </c>
      <c r="H21" s="85" t="s">
        <v>420</v>
      </c>
      <c r="I21" s="117"/>
      <c r="J21" s="33">
        <v>2</v>
      </c>
      <c r="K21" s="30"/>
      <c r="L21" s="117"/>
      <c r="M21" s="85">
        <v>1</v>
      </c>
      <c r="N21" s="33" t="s">
        <v>504</v>
      </c>
      <c r="O21" s="52">
        <v>17500</v>
      </c>
    </row>
    <row r="22" spans="1:17" x14ac:dyDescent="0.25">
      <c r="A22" s="84" t="s">
        <v>17</v>
      </c>
      <c r="B22" s="33" t="s">
        <v>29</v>
      </c>
      <c r="C22" s="82" t="s">
        <v>203</v>
      </c>
      <c r="D22" s="82" t="s">
        <v>236</v>
      </c>
      <c r="E22" s="82" t="s">
        <v>18</v>
      </c>
      <c r="F22" s="33" t="s">
        <v>44</v>
      </c>
      <c r="G22" s="33" t="s">
        <v>402</v>
      </c>
      <c r="H22" s="85" t="s">
        <v>421</v>
      </c>
      <c r="I22" s="117"/>
      <c r="J22" s="33">
        <v>5</v>
      </c>
      <c r="K22" s="30"/>
      <c r="L22" s="117"/>
      <c r="M22" s="83">
        <v>0</v>
      </c>
      <c r="N22" s="33" t="s">
        <v>504</v>
      </c>
      <c r="O22" s="52">
        <v>17500</v>
      </c>
    </row>
    <row r="23" spans="1:17" x14ac:dyDescent="0.25">
      <c r="A23" s="84" t="s">
        <v>17</v>
      </c>
      <c r="B23" s="33" t="s">
        <v>29</v>
      </c>
      <c r="C23" s="82" t="s">
        <v>203</v>
      </c>
      <c r="D23" s="82" t="s">
        <v>237</v>
      </c>
      <c r="E23" s="82" t="s">
        <v>18</v>
      </c>
      <c r="F23" s="33" t="s">
        <v>45</v>
      </c>
      <c r="G23" s="33" t="s">
        <v>401</v>
      </c>
      <c r="H23" s="85" t="s">
        <v>237</v>
      </c>
      <c r="I23" s="117"/>
      <c r="J23" s="33">
        <v>4</v>
      </c>
      <c r="K23" s="30"/>
      <c r="L23" s="117"/>
      <c r="M23" s="86">
        <v>0.17599999999999999</v>
      </c>
      <c r="N23" s="33" t="s">
        <v>504</v>
      </c>
      <c r="O23" s="52">
        <v>17500</v>
      </c>
    </row>
    <row r="24" spans="1:17" ht="15.75" thickBot="1" x14ac:dyDescent="0.3">
      <c r="A24" s="89" t="s">
        <v>17</v>
      </c>
      <c r="B24" s="33" t="s">
        <v>29</v>
      </c>
      <c r="C24" s="82" t="s">
        <v>203</v>
      </c>
      <c r="D24" s="82" t="s">
        <v>238</v>
      </c>
      <c r="E24" s="82" t="s">
        <v>18</v>
      </c>
      <c r="F24" s="33" t="s">
        <v>46</v>
      </c>
      <c r="G24" s="33" t="s">
        <v>401</v>
      </c>
      <c r="H24" s="33" t="s">
        <v>53</v>
      </c>
      <c r="I24" s="118"/>
      <c r="J24" s="33">
        <v>0</v>
      </c>
      <c r="K24" s="30"/>
      <c r="L24" s="118"/>
      <c r="M24" s="85">
        <v>0</v>
      </c>
      <c r="N24" s="33" t="s">
        <v>504</v>
      </c>
      <c r="O24" s="52">
        <v>17500</v>
      </c>
    </row>
    <row r="25" spans="1:17" x14ac:dyDescent="0.25">
      <c r="A25" s="90" t="s">
        <v>17</v>
      </c>
      <c r="B25" s="33" t="s">
        <v>204</v>
      </c>
      <c r="C25" s="82" t="s">
        <v>203</v>
      </c>
      <c r="D25" s="82" t="s">
        <v>239</v>
      </c>
      <c r="E25" s="82" t="s">
        <v>18</v>
      </c>
      <c r="F25" s="33" t="s">
        <v>376</v>
      </c>
      <c r="G25" s="33" t="s">
        <v>401</v>
      </c>
      <c r="H25" s="33" t="s">
        <v>422</v>
      </c>
      <c r="I25" s="116"/>
      <c r="J25" s="33">
        <v>320</v>
      </c>
      <c r="K25" s="30"/>
      <c r="L25" s="116"/>
      <c r="M25" s="86">
        <v>2.0566</v>
      </c>
      <c r="N25" s="33" t="s">
        <v>504</v>
      </c>
      <c r="O25" s="52">
        <v>17500</v>
      </c>
      <c r="Q25" s="125">
        <f>SUM(M25:M32)</f>
        <v>5.1443000000000003</v>
      </c>
    </row>
    <row r="26" spans="1:17" x14ac:dyDescent="0.25">
      <c r="A26" s="87" t="s">
        <v>17</v>
      </c>
      <c r="B26" s="33" t="s">
        <v>204</v>
      </c>
      <c r="C26" s="82" t="s">
        <v>203</v>
      </c>
      <c r="D26" s="82" t="s">
        <v>240</v>
      </c>
      <c r="E26" s="82" t="s">
        <v>18</v>
      </c>
      <c r="F26" s="33" t="s">
        <v>54</v>
      </c>
      <c r="G26" s="33" t="s">
        <v>401</v>
      </c>
      <c r="H26" s="33" t="s">
        <v>423</v>
      </c>
      <c r="I26" s="117"/>
      <c r="J26" s="33">
        <v>85</v>
      </c>
      <c r="K26" s="30"/>
      <c r="L26" s="117"/>
      <c r="M26" s="86">
        <v>0.24279999999999999</v>
      </c>
      <c r="N26" s="33" t="s">
        <v>504</v>
      </c>
      <c r="O26" s="52">
        <v>17500</v>
      </c>
      <c r="Q26">
        <v>8</v>
      </c>
    </row>
    <row r="27" spans="1:17" x14ac:dyDescent="0.25">
      <c r="A27" s="87" t="s">
        <v>17</v>
      </c>
      <c r="B27" s="33" t="s">
        <v>204</v>
      </c>
      <c r="C27" s="82" t="s">
        <v>203</v>
      </c>
      <c r="D27" s="82" t="s">
        <v>241</v>
      </c>
      <c r="E27" s="82" t="s">
        <v>18</v>
      </c>
      <c r="F27" s="33" t="s">
        <v>55</v>
      </c>
      <c r="G27" s="33" t="s">
        <v>401</v>
      </c>
      <c r="H27" s="33" t="s">
        <v>241</v>
      </c>
      <c r="I27" s="117"/>
      <c r="J27" s="33">
        <v>320</v>
      </c>
      <c r="K27" s="30"/>
      <c r="L27" s="117"/>
      <c r="M27" s="86">
        <v>1</v>
      </c>
      <c r="N27" s="33" t="s">
        <v>504</v>
      </c>
      <c r="O27" s="52">
        <v>17500</v>
      </c>
      <c r="Q27" s="124">
        <f>Q25/Q26</f>
        <v>0.64303750000000004</v>
      </c>
    </row>
    <row r="28" spans="1:17" x14ac:dyDescent="0.25">
      <c r="A28" s="91" t="s">
        <v>17</v>
      </c>
      <c r="B28" s="72" t="s">
        <v>204</v>
      </c>
      <c r="C28" s="92" t="s">
        <v>203</v>
      </c>
      <c r="D28" s="92" t="s">
        <v>242</v>
      </c>
      <c r="E28" s="92" t="s">
        <v>18</v>
      </c>
      <c r="F28" s="72" t="s">
        <v>377</v>
      </c>
      <c r="G28" s="72" t="s">
        <v>401</v>
      </c>
      <c r="H28" s="72" t="s">
        <v>424</v>
      </c>
      <c r="I28" s="117"/>
      <c r="J28" s="72">
        <v>320</v>
      </c>
      <c r="K28" s="73"/>
      <c r="L28" s="117"/>
      <c r="M28" s="93">
        <v>0.4249</v>
      </c>
      <c r="N28" s="72" t="s">
        <v>504</v>
      </c>
      <c r="O28" s="52">
        <v>17500</v>
      </c>
    </row>
    <row r="29" spans="1:17" x14ac:dyDescent="0.25">
      <c r="A29" s="87" t="s">
        <v>17</v>
      </c>
      <c r="B29" s="33" t="s">
        <v>204</v>
      </c>
      <c r="C29" s="82" t="s">
        <v>203</v>
      </c>
      <c r="D29" s="82" t="s">
        <v>243</v>
      </c>
      <c r="E29" s="82" t="s">
        <v>18</v>
      </c>
      <c r="F29" s="33" t="s">
        <v>56</v>
      </c>
      <c r="G29" s="33" t="s">
        <v>401</v>
      </c>
      <c r="H29" s="33" t="s">
        <v>425</v>
      </c>
      <c r="I29" s="117"/>
      <c r="J29" s="33">
        <v>85</v>
      </c>
      <c r="K29" s="30"/>
      <c r="L29" s="117"/>
      <c r="M29" s="85">
        <v>0.42</v>
      </c>
      <c r="N29" s="33" t="s">
        <v>504</v>
      </c>
      <c r="O29" s="52">
        <v>17500</v>
      </c>
    </row>
    <row r="30" spans="1:17" x14ac:dyDescent="0.25">
      <c r="A30" s="87" t="s">
        <v>17</v>
      </c>
      <c r="B30" s="33" t="s">
        <v>204</v>
      </c>
      <c r="C30" s="82" t="s">
        <v>203</v>
      </c>
      <c r="D30" s="82" t="s">
        <v>244</v>
      </c>
      <c r="E30" s="82" t="s">
        <v>18</v>
      </c>
      <c r="F30" s="33" t="s">
        <v>57</v>
      </c>
      <c r="G30" s="33" t="s">
        <v>401</v>
      </c>
      <c r="H30" s="33" t="s">
        <v>426</v>
      </c>
      <c r="I30" s="117"/>
      <c r="J30" s="33">
        <v>1004</v>
      </c>
      <c r="K30" s="30"/>
      <c r="L30" s="117"/>
      <c r="M30" s="85">
        <v>1</v>
      </c>
      <c r="N30" s="33" t="s">
        <v>504</v>
      </c>
      <c r="O30" s="52">
        <v>17500</v>
      </c>
    </row>
    <row r="31" spans="1:17" ht="15.75" thickBot="1" x14ac:dyDescent="0.3">
      <c r="A31" s="94" t="s">
        <v>17</v>
      </c>
      <c r="B31" s="33" t="s">
        <v>204</v>
      </c>
      <c r="C31" s="82" t="s">
        <v>203</v>
      </c>
      <c r="D31" s="82" t="s">
        <v>245</v>
      </c>
      <c r="E31" s="82" t="s">
        <v>18</v>
      </c>
      <c r="F31" s="33" t="s">
        <v>58</v>
      </c>
      <c r="G31" s="33" t="s">
        <v>401</v>
      </c>
      <c r="H31" s="33" t="s">
        <v>427</v>
      </c>
      <c r="I31" s="118"/>
      <c r="J31" s="33">
        <v>0</v>
      </c>
      <c r="K31" s="30"/>
      <c r="L31" s="118"/>
      <c r="M31" s="33">
        <v>0</v>
      </c>
      <c r="N31" s="33" t="s">
        <v>504</v>
      </c>
      <c r="O31" s="52">
        <v>17500</v>
      </c>
    </row>
    <row r="32" spans="1:17" ht="15.75" thickBot="1" x14ac:dyDescent="0.3">
      <c r="A32" s="95" t="s">
        <v>17</v>
      </c>
      <c r="B32" s="33" t="s">
        <v>204</v>
      </c>
      <c r="C32" s="82" t="s">
        <v>203</v>
      </c>
      <c r="D32" s="82" t="s">
        <v>246</v>
      </c>
      <c r="E32" s="82" t="s">
        <v>18</v>
      </c>
      <c r="F32" s="33" t="s">
        <v>59</v>
      </c>
      <c r="G32" s="33" t="s">
        <v>401</v>
      </c>
      <c r="H32" s="33" t="s">
        <v>428</v>
      </c>
      <c r="I32" s="53"/>
      <c r="J32" s="33">
        <v>0</v>
      </c>
      <c r="K32" s="30"/>
      <c r="L32" s="53"/>
      <c r="M32" s="33">
        <v>0</v>
      </c>
      <c r="N32" s="33" t="s">
        <v>504</v>
      </c>
      <c r="O32" s="52">
        <v>17500</v>
      </c>
    </row>
    <row r="33" spans="1:18" x14ac:dyDescent="0.25">
      <c r="A33" s="81" t="s">
        <v>17</v>
      </c>
      <c r="B33" s="33" t="s">
        <v>60</v>
      </c>
      <c r="C33" s="82" t="s">
        <v>203</v>
      </c>
      <c r="D33" s="82" t="s">
        <v>247</v>
      </c>
      <c r="E33" s="82" t="s">
        <v>18</v>
      </c>
      <c r="F33" s="33" t="s">
        <v>61</v>
      </c>
      <c r="G33" s="33" t="s">
        <v>400</v>
      </c>
      <c r="H33" s="33" t="s">
        <v>66</v>
      </c>
      <c r="I33" s="119"/>
      <c r="J33" s="33">
        <v>0</v>
      </c>
      <c r="K33" s="30"/>
      <c r="L33" s="116"/>
      <c r="M33" s="33">
        <v>0</v>
      </c>
      <c r="N33" s="33" t="s">
        <v>504</v>
      </c>
      <c r="O33" s="52">
        <v>17500</v>
      </c>
      <c r="R33" s="124">
        <f>SUM(M33:M37)</f>
        <v>2.2000000000000002</v>
      </c>
    </row>
    <row r="34" spans="1:18" x14ac:dyDescent="0.25">
      <c r="A34" s="87" t="s">
        <v>17</v>
      </c>
      <c r="B34" s="33" t="s">
        <v>60</v>
      </c>
      <c r="C34" s="82" t="s">
        <v>203</v>
      </c>
      <c r="D34" s="82" t="s">
        <v>248</v>
      </c>
      <c r="E34" s="82" t="s">
        <v>18</v>
      </c>
      <c r="F34" s="33" t="s">
        <v>62</v>
      </c>
      <c r="G34" s="33" t="s">
        <v>401</v>
      </c>
      <c r="H34" s="33" t="s">
        <v>429</v>
      </c>
      <c r="I34" s="120"/>
      <c r="J34" s="33">
        <v>1</v>
      </c>
      <c r="K34" s="30"/>
      <c r="L34" s="117"/>
      <c r="M34" s="33">
        <v>0</v>
      </c>
      <c r="N34" s="33" t="s">
        <v>504</v>
      </c>
      <c r="O34" s="52">
        <v>17500</v>
      </c>
      <c r="R34">
        <v>5</v>
      </c>
    </row>
    <row r="35" spans="1:18" x14ac:dyDescent="0.25">
      <c r="A35" s="87" t="s">
        <v>17</v>
      </c>
      <c r="B35" s="33" t="s">
        <v>60</v>
      </c>
      <c r="C35" s="82" t="s">
        <v>203</v>
      </c>
      <c r="D35" s="82" t="s">
        <v>249</v>
      </c>
      <c r="E35" s="82" t="s">
        <v>18</v>
      </c>
      <c r="F35" s="33" t="s">
        <v>63</v>
      </c>
      <c r="G35" s="33" t="s">
        <v>401</v>
      </c>
      <c r="H35" s="85" t="s">
        <v>430</v>
      </c>
      <c r="I35" s="120"/>
      <c r="J35" s="33">
        <v>0</v>
      </c>
      <c r="K35" s="30"/>
      <c r="L35" s="117"/>
      <c r="M35" s="85">
        <v>1</v>
      </c>
      <c r="N35" s="33" t="s">
        <v>504</v>
      </c>
      <c r="O35" s="52">
        <v>17500</v>
      </c>
      <c r="R35" s="124">
        <f>R33/R34</f>
        <v>0.44000000000000006</v>
      </c>
    </row>
    <row r="36" spans="1:18" x14ac:dyDescent="0.25">
      <c r="A36" s="87" t="s">
        <v>17</v>
      </c>
      <c r="B36" s="33" t="s">
        <v>60</v>
      </c>
      <c r="C36" s="82" t="s">
        <v>203</v>
      </c>
      <c r="D36" s="82" t="s">
        <v>250</v>
      </c>
      <c r="E36" s="82" t="s">
        <v>18</v>
      </c>
      <c r="F36" s="33" t="s">
        <v>64</v>
      </c>
      <c r="G36" s="33" t="s">
        <v>401</v>
      </c>
      <c r="H36" s="33" t="s">
        <v>67</v>
      </c>
      <c r="I36" s="120"/>
      <c r="J36" s="33">
        <v>1</v>
      </c>
      <c r="K36" s="30"/>
      <c r="L36" s="117"/>
      <c r="M36" s="85">
        <v>0.2</v>
      </c>
      <c r="N36" s="33" t="s">
        <v>504</v>
      </c>
      <c r="O36" s="52">
        <v>17500</v>
      </c>
    </row>
    <row r="37" spans="1:18" ht="15.75" thickBot="1" x14ac:dyDescent="0.3">
      <c r="A37" s="94" t="s">
        <v>17</v>
      </c>
      <c r="B37" s="33" t="s">
        <v>60</v>
      </c>
      <c r="C37" s="82" t="s">
        <v>203</v>
      </c>
      <c r="D37" s="82" t="s">
        <v>251</v>
      </c>
      <c r="E37" s="82" t="s">
        <v>18</v>
      </c>
      <c r="F37" s="33" t="s">
        <v>65</v>
      </c>
      <c r="G37" s="33" t="s">
        <v>401</v>
      </c>
      <c r="H37" s="33" t="s">
        <v>431</v>
      </c>
      <c r="I37" s="121"/>
      <c r="J37" s="33">
        <v>1</v>
      </c>
      <c r="K37" s="30"/>
      <c r="L37" s="118"/>
      <c r="M37" s="83">
        <f>J37</f>
        <v>1</v>
      </c>
      <c r="N37" s="33" t="s">
        <v>504</v>
      </c>
      <c r="O37" s="52">
        <v>17500</v>
      </c>
    </row>
    <row r="38" spans="1:18" x14ac:dyDescent="0.25">
      <c r="A38" s="90" t="s">
        <v>17</v>
      </c>
      <c r="B38" s="33" t="s">
        <v>68</v>
      </c>
      <c r="C38" s="82" t="s">
        <v>203</v>
      </c>
      <c r="D38" s="82" t="s">
        <v>252</v>
      </c>
      <c r="E38" s="82" t="s">
        <v>18</v>
      </c>
      <c r="F38" s="33" t="s">
        <v>69</v>
      </c>
      <c r="G38" s="33" t="s">
        <v>401</v>
      </c>
      <c r="H38" s="33" t="s">
        <v>432</v>
      </c>
      <c r="I38" s="119"/>
      <c r="J38" s="30">
        <v>4</v>
      </c>
      <c r="K38" s="30"/>
      <c r="L38" s="116"/>
      <c r="M38" s="96">
        <f>4/4</f>
        <v>1</v>
      </c>
      <c r="N38" s="33" t="s">
        <v>504</v>
      </c>
      <c r="O38" s="52">
        <v>17500</v>
      </c>
      <c r="Q38" s="123">
        <f>SUM(M38:M44)</f>
        <v>5.2233259619637344</v>
      </c>
    </row>
    <row r="39" spans="1:18" x14ac:dyDescent="0.25">
      <c r="A39" s="87" t="s">
        <v>17</v>
      </c>
      <c r="B39" s="33" t="s">
        <v>68</v>
      </c>
      <c r="C39" s="82" t="s">
        <v>203</v>
      </c>
      <c r="D39" s="82" t="s">
        <v>253</v>
      </c>
      <c r="E39" s="82" t="s">
        <v>18</v>
      </c>
      <c r="F39" s="33" t="s">
        <v>70</v>
      </c>
      <c r="G39" s="33" t="s">
        <v>401</v>
      </c>
      <c r="H39" s="33" t="s">
        <v>433</v>
      </c>
      <c r="I39" s="120"/>
      <c r="J39" s="30">
        <v>4</v>
      </c>
      <c r="K39" s="30"/>
      <c r="L39" s="117"/>
      <c r="M39" s="96">
        <f>4/4</f>
        <v>1</v>
      </c>
      <c r="N39" s="33" t="s">
        <v>504</v>
      </c>
      <c r="O39" s="52">
        <v>17500</v>
      </c>
      <c r="Q39">
        <v>7</v>
      </c>
    </row>
    <row r="40" spans="1:18" x14ac:dyDescent="0.25">
      <c r="A40" s="87" t="s">
        <v>17</v>
      </c>
      <c r="B40" s="33" t="s">
        <v>68</v>
      </c>
      <c r="C40" s="82" t="s">
        <v>203</v>
      </c>
      <c r="D40" s="82" t="s">
        <v>254</v>
      </c>
      <c r="E40" s="82" t="s">
        <v>18</v>
      </c>
      <c r="F40" s="33" t="s">
        <v>71</v>
      </c>
      <c r="G40" s="33" t="s">
        <v>400</v>
      </c>
      <c r="H40" s="33" t="s">
        <v>434</v>
      </c>
      <c r="I40" s="120"/>
      <c r="J40" s="30">
        <v>1.3666519239274699</v>
      </c>
      <c r="K40" s="30"/>
      <c r="L40" s="117"/>
      <c r="M40" s="96">
        <f>J40/2</f>
        <v>0.68332596196373496</v>
      </c>
      <c r="N40" s="33" t="s">
        <v>504</v>
      </c>
      <c r="O40" s="52">
        <v>17500</v>
      </c>
      <c r="Q40" s="124">
        <f>Q38/Q39</f>
        <v>0.74618942313767633</v>
      </c>
    </row>
    <row r="41" spans="1:18" x14ac:dyDescent="0.25">
      <c r="A41" s="87" t="s">
        <v>17</v>
      </c>
      <c r="B41" s="33" t="s">
        <v>68</v>
      </c>
      <c r="C41" s="82" t="s">
        <v>203</v>
      </c>
      <c r="D41" s="82" t="s">
        <v>255</v>
      </c>
      <c r="E41" s="82" t="s">
        <v>18</v>
      </c>
      <c r="F41" s="33" t="s">
        <v>378</v>
      </c>
      <c r="G41" s="33" t="s">
        <v>401</v>
      </c>
      <c r="H41" s="33" t="s">
        <v>435</v>
      </c>
      <c r="I41" s="120"/>
      <c r="J41" s="30">
        <v>1</v>
      </c>
      <c r="K41" s="30"/>
      <c r="L41" s="117"/>
      <c r="M41" s="96">
        <v>1</v>
      </c>
      <c r="N41" s="33" t="s">
        <v>504</v>
      </c>
      <c r="O41" s="52">
        <v>17500</v>
      </c>
    </row>
    <row r="42" spans="1:18" x14ac:dyDescent="0.25">
      <c r="A42" s="87" t="s">
        <v>17</v>
      </c>
      <c r="B42" s="33" t="s">
        <v>68</v>
      </c>
      <c r="C42" s="82" t="s">
        <v>203</v>
      </c>
      <c r="D42" s="82" t="s">
        <v>256</v>
      </c>
      <c r="E42" s="82" t="s">
        <v>18</v>
      </c>
      <c r="F42" s="33" t="s">
        <v>72</v>
      </c>
      <c r="G42" s="33" t="s">
        <v>401</v>
      </c>
      <c r="H42" s="33" t="s">
        <v>436</v>
      </c>
      <c r="I42" s="120"/>
      <c r="J42" s="30">
        <v>50</v>
      </c>
      <c r="K42" s="30"/>
      <c r="L42" s="117"/>
      <c r="M42" s="96">
        <v>1.04</v>
      </c>
      <c r="N42" s="33" t="s">
        <v>504</v>
      </c>
      <c r="O42" s="52">
        <v>17500</v>
      </c>
    </row>
    <row r="43" spans="1:18" x14ac:dyDescent="0.25">
      <c r="A43" s="87" t="s">
        <v>17</v>
      </c>
      <c r="B43" s="33" t="s">
        <v>68</v>
      </c>
      <c r="C43" s="82" t="s">
        <v>203</v>
      </c>
      <c r="D43" s="82" t="s">
        <v>257</v>
      </c>
      <c r="E43" s="82" t="s">
        <v>18</v>
      </c>
      <c r="F43" s="33" t="s">
        <v>73</v>
      </c>
      <c r="G43" s="33" t="s">
        <v>401</v>
      </c>
      <c r="H43" s="33" t="s">
        <v>437</v>
      </c>
      <c r="I43" s="120"/>
      <c r="J43" s="30">
        <v>0.5</v>
      </c>
      <c r="K43" s="30"/>
      <c r="L43" s="117"/>
      <c r="M43" s="96">
        <f>J43/1</f>
        <v>0.5</v>
      </c>
      <c r="N43" s="33" t="s">
        <v>504</v>
      </c>
      <c r="O43" s="52">
        <v>17500</v>
      </c>
    </row>
    <row r="44" spans="1:18" x14ac:dyDescent="0.25">
      <c r="A44" s="87" t="s">
        <v>17</v>
      </c>
      <c r="B44" s="33" t="s">
        <v>68</v>
      </c>
      <c r="C44" s="82" t="s">
        <v>203</v>
      </c>
      <c r="D44" s="82" t="s">
        <v>258</v>
      </c>
      <c r="E44" s="82" t="s">
        <v>18</v>
      </c>
      <c r="F44" s="33" t="s">
        <v>379</v>
      </c>
      <c r="G44" s="33" t="s">
        <v>401</v>
      </c>
      <c r="H44" s="33" t="s">
        <v>438</v>
      </c>
      <c r="I44" s="121"/>
      <c r="J44" s="30">
        <v>0</v>
      </c>
      <c r="K44" s="30"/>
      <c r="L44" s="118"/>
      <c r="M44" s="96">
        <v>0</v>
      </c>
      <c r="N44" s="33" t="s">
        <v>504</v>
      </c>
      <c r="O44" s="52">
        <v>17500</v>
      </c>
    </row>
    <row r="45" spans="1:18" ht="15.75" thickBot="1" x14ac:dyDescent="0.3">
      <c r="A45" s="94" t="s">
        <v>17</v>
      </c>
      <c r="B45" s="33" t="s">
        <v>205</v>
      </c>
      <c r="C45" s="82" t="s">
        <v>203</v>
      </c>
      <c r="D45" s="82" t="s">
        <v>259</v>
      </c>
      <c r="E45" s="82" t="s">
        <v>18</v>
      </c>
      <c r="F45" s="33" t="s">
        <v>77</v>
      </c>
      <c r="G45" s="33" t="s">
        <v>401</v>
      </c>
      <c r="H45" s="33" t="s">
        <v>439</v>
      </c>
      <c r="I45" s="119"/>
      <c r="J45" s="30">
        <v>1</v>
      </c>
      <c r="K45" s="30"/>
      <c r="L45" s="116"/>
      <c r="M45" s="96">
        <v>0</v>
      </c>
      <c r="N45" s="33" t="s">
        <v>504</v>
      </c>
      <c r="O45" s="52">
        <v>17500</v>
      </c>
      <c r="Q45" s="123">
        <f>SUM(M45:M50)</f>
        <v>2.2852000000000001</v>
      </c>
    </row>
    <row r="46" spans="1:18" x14ac:dyDescent="0.25">
      <c r="A46" s="90" t="s">
        <v>17</v>
      </c>
      <c r="B46" s="33" t="s">
        <v>205</v>
      </c>
      <c r="C46" s="82" t="s">
        <v>203</v>
      </c>
      <c r="D46" s="82" t="s">
        <v>260</v>
      </c>
      <c r="E46" s="82" t="s">
        <v>18</v>
      </c>
      <c r="F46" s="33" t="s">
        <v>78</v>
      </c>
      <c r="G46" s="33" t="s">
        <v>401</v>
      </c>
      <c r="H46" s="33" t="s">
        <v>80</v>
      </c>
      <c r="I46" s="120"/>
      <c r="J46" s="33">
        <v>0</v>
      </c>
      <c r="K46" s="30"/>
      <c r="L46" s="117"/>
      <c r="M46" s="86">
        <v>0</v>
      </c>
      <c r="N46" s="33" t="s">
        <v>504</v>
      </c>
      <c r="O46" s="52">
        <v>17500</v>
      </c>
      <c r="Q46">
        <v>6</v>
      </c>
    </row>
    <row r="47" spans="1:18" x14ac:dyDescent="0.25">
      <c r="A47" s="87" t="s">
        <v>17</v>
      </c>
      <c r="B47" s="33" t="s">
        <v>206</v>
      </c>
      <c r="C47" s="82" t="s">
        <v>203</v>
      </c>
      <c r="D47" s="82" t="s">
        <v>261</v>
      </c>
      <c r="E47" s="82" t="s">
        <v>18</v>
      </c>
      <c r="F47" s="33" t="s">
        <v>74</v>
      </c>
      <c r="G47" s="33" t="s">
        <v>402</v>
      </c>
      <c r="H47" s="33" t="s">
        <v>440</v>
      </c>
      <c r="I47" s="120"/>
      <c r="J47" s="33">
        <v>-3.2362459546925515</v>
      </c>
      <c r="K47" s="30"/>
      <c r="L47" s="117"/>
      <c r="M47" s="86">
        <v>0.44529999999999997</v>
      </c>
      <c r="N47" s="33" t="s">
        <v>504</v>
      </c>
      <c r="O47" s="52">
        <v>17500</v>
      </c>
      <c r="Q47" s="124">
        <f>Q45/Q46</f>
        <v>0.38086666666666669</v>
      </c>
    </row>
    <row r="48" spans="1:18" x14ac:dyDescent="0.25">
      <c r="A48" s="87" t="s">
        <v>17</v>
      </c>
      <c r="B48" s="33" t="s">
        <v>206</v>
      </c>
      <c r="C48" s="82" t="s">
        <v>203</v>
      </c>
      <c r="D48" s="82" t="s">
        <v>262</v>
      </c>
      <c r="E48" s="82" t="s">
        <v>18</v>
      </c>
      <c r="F48" s="33" t="s">
        <v>75</v>
      </c>
      <c r="G48" s="33" t="s">
        <v>401</v>
      </c>
      <c r="H48" s="33" t="s">
        <v>79</v>
      </c>
      <c r="I48" s="120"/>
      <c r="J48" s="33">
        <v>1</v>
      </c>
      <c r="K48" s="30"/>
      <c r="L48" s="117"/>
      <c r="M48" s="86">
        <v>0</v>
      </c>
      <c r="N48" s="33" t="s">
        <v>504</v>
      </c>
      <c r="O48" s="52">
        <v>17500</v>
      </c>
    </row>
    <row r="49" spans="1:17" x14ac:dyDescent="0.25">
      <c r="A49" s="87" t="s">
        <v>17</v>
      </c>
      <c r="B49" s="33" t="s">
        <v>206</v>
      </c>
      <c r="C49" s="82" t="s">
        <v>203</v>
      </c>
      <c r="D49" s="82" t="s">
        <v>263</v>
      </c>
      <c r="E49" s="82" t="s">
        <v>18</v>
      </c>
      <c r="F49" s="33" t="s">
        <v>380</v>
      </c>
      <c r="G49" s="33" t="s">
        <v>403</v>
      </c>
      <c r="H49" s="33" t="s">
        <v>441</v>
      </c>
      <c r="I49" s="120"/>
      <c r="J49" s="33">
        <v>532</v>
      </c>
      <c r="K49" s="30"/>
      <c r="L49" s="117"/>
      <c r="M49" s="85">
        <v>1</v>
      </c>
      <c r="N49" s="33" t="s">
        <v>504</v>
      </c>
      <c r="O49" s="52">
        <v>17500</v>
      </c>
    </row>
    <row r="50" spans="1:17" x14ac:dyDescent="0.25">
      <c r="A50" s="87" t="s">
        <v>17</v>
      </c>
      <c r="B50" s="33" t="s">
        <v>206</v>
      </c>
      <c r="C50" s="82" t="s">
        <v>203</v>
      </c>
      <c r="D50" s="82" t="s">
        <v>264</v>
      </c>
      <c r="E50" s="82" t="s">
        <v>18</v>
      </c>
      <c r="F50" s="33" t="s">
        <v>76</v>
      </c>
      <c r="G50" s="33" t="s">
        <v>401</v>
      </c>
      <c r="H50" s="33" t="s">
        <v>442</v>
      </c>
      <c r="I50" s="121"/>
      <c r="J50" s="33">
        <v>200</v>
      </c>
      <c r="K50" s="30"/>
      <c r="L50" s="118"/>
      <c r="M50" s="86">
        <v>0.83989999999999998</v>
      </c>
      <c r="N50" s="33" t="s">
        <v>504</v>
      </c>
      <c r="O50" s="52">
        <v>17500</v>
      </c>
    </row>
    <row r="51" spans="1:17" x14ac:dyDescent="0.25">
      <c r="A51" s="87" t="s">
        <v>17</v>
      </c>
      <c r="B51" s="33" t="s">
        <v>207</v>
      </c>
      <c r="C51" s="82" t="s">
        <v>203</v>
      </c>
      <c r="D51" s="82" t="s">
        <v>265</v>
      </c>
      <c r="E51" s="82" t="s">
        <v>18</v>
      </c>
      <c r="F51" s="33" t="s">
        <v>81</v>
      </c>
      <c r="G51" s="33" t="s">
        <v>400</v>
      </c>
      <c r="H51" s="33" t="s">
        <v>443</v>
      </c>
      <c r="I51" s="119"/>
      <c r="J51" s="33">
        <v>0.87301587301587302</v>
      </c>
      <c r="K51" s="30"/>
      <c r="L51" s="116"/>
      <c r="M51" s="86">
        <v>0.54179999999999995</v>
      </c>
      <c r="N51" s="33" t="s">
        <v>504</v>
      </c>
      <c r="O51" s="52">
        <v>17500</v>
      </c>
    </row>
    <row r="52" spans="1:17" ht="15.75" thickBot="1" x14ac:dyDescent="0.3">
      <c r="A52" s="94" t="s">
        <v>17</v>
      </c>
      <c r="B52" s="33" t="s">
        <v>207</v>
      </c>
      <c r="C52" s="82" t="s">
        <v>203</v>
      </c>
      <c r="D52" s="82" t="s">
        <v>266</v>
      </c>
      <c r="E52" s="82" t="s">
        <v>18</v>
      </c>
      <c r="F52" s="33" t="s">
        <v>82</v>
      </c>
      <c r="G52" s="33" t="s">
        <v>401</v>
      </c>
      <c r="H52" s="33" t="s">
        <v>444</v>
      </c>
      <c r="I52" s="120"/>
      <c r="J52" s="33">
        <v>2</v>
      </c>
      <c r="K52" s="30"/>
      <c r="L52" s="117"/>
      <c r="M52" s="33">
        <v>0</v>
      </c>
      <c r="N52" s="33" t="s">
        <v>504</v>
      </c>
      <c r="O52" s="52">
        <v>17500</v>
      </c>
      <c r="Q52" s="125">
        <f>SUM(M51:M57)</f>
        <v>2.524</v>
      </c>
    </row>
    <row r="53" spans="1:17" x14ac:dyDescent="0.25">
      <c r="A53" s="90" t="s">
        <v>17</v>
      </c>
      <c r="B53" s="33" t="s">
        <v>207</v>
      </c>
      <c r="C53" s="82" t="s">
        <v>203</v>
      </c>
      <c r="D53" s="82" t="s">
        <v>267</v>
      </c>
      <c r="E53" s="82" t="s">
        <v>18</v>
      </c>
      <c r="F53" s="33" t="s">
        <v>83</v>
      </c>
      <c r="G53" s="33" t="s">
        <v>400</v>
      </c>
      <c r="H53" s="97" t="s">
        <v>445</v>
      </c>
      <c r="I53" s="120"/>
      <c r="J53" s="97">
        <v>1</v>
      </c>
      <c r="K53" s="30"/>
      <c r="L53" s="117"/>
      <c r="M53" s="86">
        <v>0</v>
      </c>
      <c r="N53" s="33" t="s">
        <v>504</v>
      </c>
      <c r="O53" s="52">
        <v>17500</v>
      </c>
      <c r="Q53">
        <v>7</v>
      </c>
    </row>
    <row r="54" spans="1:17" x14ac:dyDescent="0.25">
      <c r="A54" s="87" t="s">
        <v>17</v>
      </c>
      <c r="B54" s="33" t="s">
        <v>207</v>
      </c>
      <c r="C54" s="82" t="s">
        <v>203</v>
      </c>
      <c r="D54" s="82" t="s">
        <v>268</v>
      </c>
      <c r="E54" s="82" t="s">
        <v>18</v>
      </c>
      <c r="F54" s="33" t="s">
        <v>381</v>
      </c>
      <c r="G54" s="33" t="s">
        <v>401</v>
      </c>
      <c r="H54" s="33" t="s">
        <v>446</v>
      </c>
      <c r="I54" s="120"/>
      <c r="J54" s="33">
        <v>4</v>
      </c>
      <c r="K54" s="30"/>
      <c r="L54" s="117"/>
      <c r="M54" s="85">
        <v>0.85</v>
      </c>
      <c r="N54" s="33" t="s">
        <v>504</v>
      </c>
      <c r="O54" s="52">
        <v>17500</v>
      </c>
      <c r="Q54" s="124">
        <f>Q52/Q53</f>
        <v>0.3605714285714286</v>
      </c>
    </row>
    <row r="55" spans="1:17" x14ac:dyDescent="0.25">
      <c r="A55" s="87" t="s">
        <v>17</v>
      </c>
      <c r="B55" s="33" t="s">
        <v>207</v>
      </c>
      <c r="C55" s="82" t="s">
        <v>203</v>
      </c>
      <c r="D55" s="82" t="s">
        <v>269</v>
      </c>
      <c r="E55" s="82" t="s">
        <v>18</v>
      </c>
      <c r="F55" s="33" t="s">
        <v>84</v>
      </c>
      <c r="G55" s="33" t="s">
        <v>401</v>
      </c>
      <c r="H55" s="33" t="s">
        <v>446</v>
      </c>
      <c r="I55" s="120"/>
      <c r="J55" s="33">
        <v>4</v>
      </c>
      <c r="K55" s="30"/>
      <c r="L55" s="117"/>
      <c r="M55" s="85">
        <v>0.6</v>
      </c>
      <c r="N55" s="33" t="s">
        <v>504</v>
      </c>
      <c r="O55" s="52">
        <v>17500</v>
      </c>
    </row>
    <row r="56" spans="1:17" x14ac:dyDescent="0.25">
      <c r="A56" s="87" t="s">
        <v>17</v>
      </c>
      <c r="B56" s="33" t="s">
        <v>207</v>
      </c>
      <c r="C56" s="82" t="s">
        <v>203</v>
      </c>
      <c r="D56" s="82" t="s">
        <v>270</v>
      </c>
      <c r="E56" s="82" t="s">
        <v>18</v>
      </c>
      <c r="F56" s="33" t="s">
        <v>85</v>
      </c>
      <c r="G56" s="33" t="s">
        <v>401</v>
      </c>
      <c r="H56" s="33" t="s">
        <v>447</v>
      </c>
      <c r="I56" s="120"/>
      <c r="J56" s="33">
        <v>0</v>
      </c>
      <c r="K56" s="30"/>
      <c r="L56" s="117"/>
      <c r="M56" s="85">
        <v>0.36359999999999998</v>
      </c>
      <c r="N56" s="33" t="s">
        <v>504</v>
      </c>
      <c r="O56" s="52">
        <v>17500</v>
      </c>
    </row>
    <row r="57" spans="1:17" x14ac:dyDescent="0.25">
      <c r="A57" s="91" t="s">
        <v>17</v>
      </c>
      <c r="B57" s="72" t="s">
        <v>207</v>
      </c>
      <c r="C57" s="92" t="s">
        <v>203</v>
      </c>
      <c r="D57" s="92" t="s">
        <v>271</v>
      </c>
      <c r="E57" s="92" t="s">
        <v>18</v>
      </c>
      <c r="F57" s="72" t="s">
        <v>86</v>
      </c>
      <c r="G57" s="72" t="s">
        <v>401</v>
      </c>
      <c r="H57" s="72" t="s">
        <v>448</v>
      </c>
      <c r="I57" s="121"/>
      <c r="J57" s="72">
        <v>116</v>
      </c>
      <c r="K57" s="73"/>
      <c r="L57" s="118"/>
      <c r="M57" s="98">
        <v>0.1686</v>
      </c>
      <c r="N57" s="72" t="s">
        <v>504</v>
      </c>
      <c r="O57" s="52">
        <v>17500</v>
      </c>
    </row>
    <row r="58" spans="1:17" x14ac:dyDescent="0.25">
      <c r="A58" s="87" t="s">
        <v>17</v>
      </c>
      <c r="B58" s="33" t="s">
        <v>208</v>
      </c>
      <c r="C58" s="82" t="s">
        <v>203</v>
      </c>
      <c r="D58" s="82" t="s">
        <v>272</v>
      </c>
      <c r="E58" s="82" t="s">
        <v>18</v>
      </c>
      <c r="F58" s="33" t="s">
        <v>87</v>
      </c>
      <c r="G58" s="33" t="s">
        <v>400</v>
      </c>
      <c r="H58" s="33" t="s">
        <v>449</v>
      </c>
      <c r="I58" s="119"/>
      <c r="J58" s="33">
        <v>3</v>
      </c>
      <c r="K58" s="30"/>
      <c r="L58" s="116"/>
      <c r="M58" s="85">
        <v>0.5</v>
      </c>
      <c r="N58" s="33" t="s">
        <v>504</v>
      </c>
      <c r="O58" s="52">
        <v>17500</v>
      </c>
      <c r="Q58" s="123">
        <f>SUM(M58:M61)</f>
        <v>1.9875</v>
      </c>
    </row>
    <row r="59" spans="1:17" ht="15.75" thickBot="1" x14ac:dyDescent="0.3">
      <c r="A59" s="94" t="s">
        <v>17</v>
      </c>
      <c r="B59" s="33" t="s">
        <v>208</v>
      </c>
      <c r="C59" s="82" t="s">
        <v>203</v>
      </c>
      <c r="D59" s="82" t="s">
        <v>273</v>
      </c>
      <c r="E59" s="82" t="s">
        <v>18</v>
      </c>
      <c r="F59" s="33" t="s">
        <v>88</v>
      </c>
      <c r="G59" s="33" t="s">
        <v>401</v>
      </c>
      <c r="H59" s="99" t="s">
        <v>450</v>
      </c>
      <c r="I59" s="120"/>
      <c r="J59" s="33">
        <v>4</v>
      </c>
      <c r="K59" s="30"/>
      <c r="L59" s="117"/>
      <c r="M59" s="85">
        <v>0.8</v>
      </c>
      <c r="N59" s="33" t="s">
        <v>504</v>
      </c>
      <c r="O59" s="52">
        <v>17500</v>
      </c>
      <c r="Q59">
        <v>4</v>
      </c>
    </row>
    <row r="60" spans="1:17" x14ac:dyDescent="0.25">
      <c r="A60" s="90" t="s">
        <v>17</v>
      </c>
      <c r="B60" s="33" t="s">
        <v>208</v>
      </c>
      <c r="C60" s="82" t="s">
        <v>203</v>
      </c>
      <c r="D60" s="82" t="s">
        <v>274</v>
      </c>
      <c r="E60" s="82" t="s">
        <v>18</v>
      </c>
      <c r="F60" s="33" t="s">
        <v>19</v>
      </c>
      <c r="G60" s="33" t="s">
        <v>401</v>
      </c>
      <c r="H60" s="33" t="s">
        <v>451</v>
      </c>
      <c r="I60" s="120"/>
      <c r="J60" s="85">
        <v>77</v>
      </c>
      <c r="K60" s="30"/>
      <c r="L60" s="117"/>
      <c r="M60" s="85">
        <v>0</v>
      </c>
      <c r="N60" s="33" t="s">
        <v>504</v>
      </c>
      <c r="O60" s="52">
        <v>17500</v>
      </c>
      <c r="Q60" s="124">
        <f>Q58/Q59</f>
        <v>0.49687500000000001</v>
      </c>
    </row>
    <row r="61" spans="1:17" x14ac:dyDescent="0.25">
      <c r="A61" s="87" t="s">
        <v>17</v>
      </c>
      <c r="B61" s="33" t="s">
        <v>208</v>
      </c>
      <c r="C61" s="82" t="s">
        <v>203</v>
      </c>
      <c r="D61" s="82" t="s">
        <v>275</v>
      </c>
      <c r="E61" s="82" t="s">
        <v>18</v>
      </c>
      <c r="F61" s="33" t="s">
        <v>89</v>
      </c>
      <c r="G61" s="33" t="s">
        <v>401</v>
      </c>
      <c r="H61" s="33" t="s">
        <v>452</v>
      </c>
      <c r="I61" s="120"/>
      <c r="J61" s="85">
        <v>10</v>
      </c>
      <c r="K61" s="30"/>
      <c r="L61" s="117"/>
      <c r="M61" s="86">
        <v>0.6875</v>
      </c>
      <c r="N61" s="33" t="s">
        <v>504</v>
      </c>
      <c r="O61" s="52">
        <v>17500</v>
      </c>
    </row>
    <row r="62" spans="1:17" x14ac:dyDescent="0.25">
      <c r="A62" s="87" t="s">
        <v>17</v>
      </c>
      <c r="B62" s="33" t="s">
        <v>209</v>
      </c>
      <c r="C62" s="82" t="s">
        <v>128</v>
      </c>
      <c r="D62" s="82" t="s">
        <v>276</v>
      </c>
      <c r="E62" s="82" t="s">
        <v>18</v>
      </c>
      <c r="F62" s="33" t="s">
        <v>382</v>
      </c>
      <c r="G62" s="33" t="s">
        <v>401</v>
      </c>
      <c r="H62" s="33" t="s">
        <v>115</v>
      </c>
      <c r="I62" s="121"/>
      <c r="J62" s="33">
        <v>1018</v>
      </c>
      <c r="K62" s="30"/>
      <c r="L62" s="118"/>
      <c r="M62" s="86">
        <v>0</v>
      </c>
      <c r="N62" s="33" t="s">
        <v>504</v>
      </c>
      <c r="O62" s="52">
        <v>17500</v>
      </c>
      <c r="Q62" s="125">
        <f>SUM(M62:M90)</f>
        <v>6.3702999999999994</v>
      </c>
    </row>
    <row r="63" spans="1:17" ht="15.75" thickBot="1" x14ac:dyDescent="0.3">
      <c r="A63" s="100" t="s">
        <v>17</v>
      </c>
      <c r="B63" s="33" t="s">
        <v>209</v>
      </c>
      <c r="C63" s="82" t="s">
        <v>128</v>
      </c>
      <c r="D63" s="82" t="s">
        <v>277</v>
      </c>
      <c r="E63" s="82" t="s">
        <v>18</v>
      </c>
      <c r="F63" s="33" t="s">
        <v>90</v>
      </c>
      <c r="G63" s="33" t="s">
        <v>401</v>
      </c>
      <c r="H63" s="33" t="s">
        <v>115</v>
      </c>
      <c r="I63" s="119"/>
      <c r="J63" s="85">
        <v>0</v>
      </c>
      <c r="K63" s="30"/>
      <c r="L63" s="116"/>
      <c r="M63" s="86">
        <v>0</v>
      </c>
      <c r="N63" s="33" t="s">
        <v>504</v>
      </c>
      <c r="O63" s="52">
        <v>17500</v>
      </c>
      <c r="Q63">
        <f>COUNT(J62:J90)</f>
        <v>29</v>
      </c>
    </row>
    <row r="64" spans="1:17" x14ac:dyDescent="0.25">
      <c r="A64" s="90" t="s">
        <v>17</v>
      </c>
      <c r="B64" s="33" t="s">
        <v>209</v>
      </c>
      <c r="C64" s="82" t="s">
        <v>128</v>
      </c>
      <c r="D64" s="101" t="s">
        <v>278</v>
      </c>
      <c r="E64" s="82" t="s">
        <v>18</v>
      </c>
      <c r="F64" s="33" t="s">
        <v>91</v>
      </c>
      <c r="G64" s="33" t="s">
        <v>401</v>
      </c>
      <c r="H64" s="33" t="s">
        <v>453</v>
      </c>
      <c r="I64" s="120"/>
      <c r="J64" s="33">
        <v>7</v>
      </c>
      <c r="K64" s="30"/>
      <c r="L64" s="117"/>
      <c r="M64" s="86">
        <v>0.46150000000000002</v>
      </c>
      <c r="N64" s="33" t="s">
        <v>504</v>
      </c>
      <c r="O64" s="52">
        <v>17500</v>
      </c>
      <c r="Q64" s="124">
        <f>Q62/Q63</f>
        <v>0.21966551724137928</v>
      </c>
    </row>
    <row r="65" spans="1:15" x14ac:dyDescent="0.25">
      <c r="A65" s="87" t="s">
        <v>17</v>
      </c>
      <c r="B65" s="33" t="s">
        <v>209</v>
      </c>
      <c r="C65" s="82" t="s">
        <v>128</v>
      </c>
      <c r="D65" s="101" t="s">
        <v>279</v>
      </c>
      <c r="E65" s="82" t="s">
        <v>18</v>
      </c>
      <c r="F65" s="33" t="s">
        <v>92</v>
      </c>
      <c r="G65" s="33" t="s">
        <v>401</v>
      </c>
      <c r="H65" s="33" t="s">
        <v>116</v>
      </c>
      <c r="I65" s="120"/>
      <c r="J65" s="33">
        <v>0</v>
      </c>
      <c r="K65" s="30"/>
      <c r="L65" s="117"/>
      <c r="M65" s="33">
        <v>0</v>
      </c>
      <c r="N65" s="33" t="s">
        <v>504</v>
      </c>
      <c r="O65" s="52">
        <v>17500</v>
      </c>
    </row>
    <row r="66" spans="1:15" x14ac:dyDescent="0.25">
      <c r="A66" s="87" t="s">
        <v>17</v>
      </c>
      <c r="B66" s="33" t="s">
        <v>209</v>
      </c>
      <c r="C66" s="82" t="s">
        <v>128</v>
      </c>
      <c r="D66" s="101" t="s">
        <v>280</v>
      </c>
      <c r="E66" s="82" t="s">
        <v>18</v>
      </c>
      <c r="F66" s="33" t="s">
        <v>93</v>
      </c>
      <c r="G66" s="33" t="s">
        <v>401</v>
      </c>
      <c r="H66" s="33" t="s">
        <v>454</v>
      </c>
      <c r="I66" s="120"/>
      <c r="J66" s="33">
        <v>52</v>
      </c>
      <c r="K66" s="30"/>
      <c r="L66" s="117"/>
      <c r="M66" s="86">
        <v>0.25209999999999999</v>
      </c>
      <c r="N66" s="33" t="s">
        <v>504</v>
      </c>
      <c r="O66" s="52">
        <v>17500</v>
      </c>
    </row>
    <row r="67" spans="1:15" x14ac:dyDescent="0.25">
      <c r="A67" s="87" t="s">
        <v>17</v>
      </c>
      <c r="B67" s="33" t="s">
        <v>209</v>
      </c>
      <c r="C67" s="82" t="s">
        <v>128</v>
      </c>
      <c r="D67" s="101" t="s">
        <v>281</v>
      </c>
      <c r="E67" s="82" t="s">
        <v>18</v>
      </c>
      <c r="F67" s="33" t="s">
        <v>383</v>
      </c>
      <c r="G67" s="33" t="s">
        <v>401</v>
      </c>
      <c r="H67" s="33" t="s">
        <v>281</v>
      </c>
      <c r="I67" s="120"/>
      <c r="J67" s="33">
        <v>101</v>
      </c>
      <c r="K67" s="30"/>
      <c r="L67" s="117"/>
      <c r="M67" s="86">
        <v>0.14729999999999999</v>
      </c>
      <c r="N67" s="33" t="s">
        <v>504</v>
      </c>
      <c r="O67" s="52">
        <v>17500</v>
      </c>
    </row>
    <row r="68" spans="1:15" x14ac:dyDescent="0.25">
      <c r="A68" s="87" t="s">
        <v>17</v>
      </c>
      <c r="B68" s="33" t="s">
        <v>209</v>
      </c>
      <c r="C68" s="82" t="s">
        <v>128</v>
      </c>
      <c r="D68" s="101" t="s">
        <v>282</v>
      </c>
      <c r="E68" s="82" t="s">
        <v>18</v>
      </c>
      <c r="F68" s="33" t="s">
        <v>384</v>
      </c>
      <c r="G68" s="33" t="s">
        <v>401</v>
      </c>
      <c r="H68" s="52" t="s">
        <v>455</v>
      </c>
      <c r="I68" s="120"/>
      <c r="J68" s="33">
        <v>101</v>
      </c>
      <c r="K68" s="30"/>
      <c r="L68" s="117"/>
      <c r="M68" s="86">
        <v>0</v>
      </c>
      <c r="N68" s="33" t="s">
        <v>504</v>
      </c>
      <c r="O68" s="52">
        <v>17500</v>
      </c>
    </row>
    <row r="69" spans="1:15" x14ac:dyDescent="0.25">
      <c r="A69" s="87" t="s">
        <v>17</v>
      </c>
      <c r="B69" s="33" t="s">
        <v>209</v>
      </c>
      <c r="C69" s="82" t="s">
        <v>128</v>
      </c>
      <c r="D69" s="101" t="s">
        <v>283</v>
      </c>
      <c r="E69" s="82" t="s">
        <v>18</v>
      </c>
      <c r="F69" s="33" t="s">
        <v>94</v>
      </c>
      <c r="G69" s="33" t="s">
        <v>401</v>
      </c>
      <c r="H69" s="52" t="s">
        <v>456</v>
      </c>
      <c r="I69" s="120"/>
      <c r="J69" s="33">
        <v>0</v>
      </c>
      <c r="K69" s="30"/>
      <c r="L69" s="117"/>
      <c r="M69" s="86">
        <v>0</v>
      </c>
      <c r="N69" s="33" t="s">
        <v>504</v>
      </c>
      <c r="O69" s="52">
        <v>17500</v>
      </c>
    </row>
    <row r="70" spans="1:15" x14ac:dyDescent="0.25">
      <c r="A70" s="87" t="s">
        <v>17</v>
      </c>
      <c r="B70" s="33" t="s">
        <v>209</v>
      </c>
      <c r="C70" s="82" t="s">
        <v>128</v>
      </c>
      <c r="D70" s="101" t="s">
        <v>284</v>
      </c>
      <c r="E70" s="82" t="s">
        <v>18</v>
      </c>
      <c r="F70" s="33" t="s">
        <v>385</v>
      </c>
      <c r="G70" s="33" t="s">
        <v>401</v>
      </c>
      <c r="H70" s="52" t="s">
        <v>117</v>
      </c>
      <c r="I70" s="120"/>
      <c r="J70" s="33">
        <v>0</v>
      </c>
      <c r="K70" s="30"/>
      <c r="L70" s="117"/>
      <c r="M70" s="33">
        <v>0</v>
      </c>
      <c r="N70" s="33" t="s">
        <v>504</v>
      </c>
      <c r="O70" s="52">
        <v>17500</v>
      </c>
    </row>
    <row r="71" spans="1:15" x14ac:dyDescent="0.25">
      <c r="A71" s="87" t="s">
        <v>17</v>
      </c>
      <c r="B71" s="33" t="s">
        <v>209</v>
      </c>
      <c r="C71" s="82" t="s">
        <v>128</v>
      </c>
      <c r="D71" s="101" t="s">
        <v>285</v>
      </c>
      <c r="E71" s="82" t="s">
        <v>18</v>
      </c>
      <c r="F71" s="33" t="s">
        <v>95</v>
      </c>
      <c r="G71" s="33" t="s">
        <v>401</v>
      </c>
      <c r="H71" s="33" t="s">
        <v>457</v>
      </c>
      <c r="I71" s="120"/>
      <c r="J71" s="33">
        <v>0</v>
      </c>
      <c r="K71" s="30"/>
      <c r="L71" s="117"/>
      <c r="M71" s="86">
        <v>0.2828</v>
      </c>
      <c r="N71" s="33" t="s">
        <v>504</v>
      </c>
      <c r="O71" s="52">
        <v>17500</v>
      </c>
    </row>
    <row r="72" spans="1:15" x14ac:dyDescent="0.25">
      <c r="A72" s="87" t="s">
        <v>17</v>
      </c>
      <c r="B72" s="33" t="s">
        <v>209</v>
      </c>
      <c r="C72" s="82" t="s">
        <v>128</v>
      </c>
      <c r="D72" s="101" t="s">
        <v>286</v>
      </c>
      <c r="E72" s="82" t="s">
        <v>18</v>
      </c>
      <c r="F72" s="33" t="s">
        <v>96</v>
      </c>
      <c r="G72" s="33" t="s">
        <v>401</v>
      </c>
      <c r="H72" s="33" t="s">
        <v>458</v>
      </c>
      <c r="I72" s="120"/>
      <c r="J72" s="33">
        <v>1</v>
      </c>
      <c r="K72" s="30"/>
      <c r="L72" s="117"/>
      <c r="M72" s="86">
        <v>0.66659999999999997</v>
      </c>
      <c r="N72" s="33" t="s">
        <v>504</v>
      </c>
      <c r="O72" s="52">
        <v>17500</v>
      </c>
    </row>
    <row r="73" spans="1:15" x14ac:dyDescent="0.25">
      <c r="A73" s="87" t="s">
        <v>17</v>
      </c>
      <c r="B73" s="33" t="s">
        <v>209</v>
      </c>
      <c r="C73" s="82" t="s">
        <v>128</v>
      </c>
      <c r="D73" s="101" t="s">
        <v>287</v>
      </c>
      <c r="E73" s="82" t="s">
        <v>18</v>
      </c>
      <c r="F73" s="33" t="s">
        <v>386</v>
      </c>
      <c r="G73" s="33" t="s">
        <v>401</v>
      </c>
      <c r="H73" s="33" t="s">
        <v>118</v>
      </c>
      <c r="I73" s="120"/>
      <c r="J73" s="33">
        <v>0</v>
      </c>
      <c r="K73" s="30"/>
      <c r="L73" s="117"/>
      <c r="M73" s="86">
        <v>0</v>
      </c>
      <c r="N73" s="33" t="s">
        <v>504</v>
      </c>
      <c r="O73" s="52">
        <v>17500</v>
      </c>
    </row>
    <row r="74" spans="1:15" x14ac:dyDescent="0.25">
      <c r="A74" s="87" t="s">
        <v>17</v>
      </c>
      <c r="B74" s="33" t="s">
        <v>209</v>
      </c>
      <c r="C74" s="82" t="s">
        <v>128</v>
      </c>
      <c r="D74" s="101" t="s">
        <v>288</v>
      </c>
      <c r="E74" s="82" t="s">
        <v>18</v>
      </c>
      <c r="F74" s="33" t="s">
        <v>97</v>
      </c>
      <c r="G74" s="33" t="s">
        <v>401</v>
      </c>
      <c r="H74" s="33" t="s">
        <v>459</v>
      </c>
      <c r="I74" s="120"/>
      <c r="J74" s="33">
        <v>4</v>
      </c>
      <c r="K74" s="30"/>
      <c r="L74" s="117"/>
      <c r="M74" s="85">
        <v>0</v>
      </c>
      <c r="N74" s="33" t="s">
        <v>504</v>
      </c>
      <c r="O74" s="52">
        <v>17500</v>
      </c>
    </row>
    <row r="75" spans="1:15" x14ac:dyDescent="0.25">
      <c r="A75" s="87" t="s">
        <v>17</v>
      </c>
      <c r="B75" s="33" t="s">
        <v>209</v>
      </c>
      <c r="C75" s="82" t="s">
        <v>128</v>
      </c>
      <c r="D75" s="101" t="s">
        <v>289</v>
      </c>
      <c r="E75" s="82" t="s">
        <v>18</v>
      </c>
      <c r="F75" s="33" t="s">
        <v>98</v>
      </c>
      <c r="G75" s="33" t="s">
        <v>401</v>
      </c>
      <c r="H75" s="33" t="s">
        <v>119</v>
      </c>
      <c r="I75" s="120"/>
      <c r="J75" s="33">
        <v>0</v>
      </c>
      <c r="K75" s="30"/>
      <c r="L75" s="117"/>
      <c r="M75" s="33">
        <v>0</v>
      </c>
      <c r="N75" s="33" t="s">
        <v>504</v>
      </c>
      <c r="O75" s="52">
        <v>17500</v>
      </c>
    </row>
    <row r="76" spans="1:15" x14ac:dyDescent="0.25">
      <c r="A76" s="87" t="s">
        <v>17</v>
      </c>
      <c r="B76" s="33" t="s">
        <v>209</v>
      </c>
      <c r="C76" s="82" t="s">
        <v>128</v>
      </c>
      <c r="D76" s="101" t="s">
        <v>290</v>
      </c>
      <c r="E76" s="82" t="s">
        <v>18</v>
      </c>
      <c r="F76" s="33" t="s">
        <v>99</v>
      </c>
      <c r="G76" s="33" t="s">
        <v>401</v>
      </c>
      <c r="H76" s="33" t="s">
        <v>120</v>
      </c>
      <c r="I76" s="120"/>
      <c r="J76" s="33">
        <v>2</v>
      </c>
      <c r="K76" s="30"/>
      <c r="L76" s="117"/>
      <c r="M76" s="86">
        <v>0.53500000000000003</v>
      </c>
      <c r="N76" s="33" t="s">
        <v>504</v>
      </c>
      <c r="O76" s="52">
        <v>17500</v>
      </c>
    </row>
    <row r="77" spans="1:15" x14ac:dyDescent="0.25">
      <c r="A77" s="87" t="s">
        <v>17</v>
      </c>
      <c r="B77" s="33" t="s">
        <v>209</v>
      </c>
      <c r="C77" s="82" t="s">
        <v>128</v>
      </c>
      <c r="D77" s="101" t="s">
        <v>291</v>
      </c>
      <c r="E77" s="82" t="s">
        <v>18</v>
      </c>
      <c r="F77" s="33" t="s">
        <v>100</v>
      </c>
      <c r="G77" s="33" t="s">
        <v>401</v>
      </c>
      <c r="H77" s="33" t="s">
        <v>460</v>
      </c>
      <c r="I77" s="120"/>
      <c r="J77" s="33">
        <v>2</v>
      </c>
      <c r="K77" s="30"/>
      <c r="L77" s="117"/>
      <c r="M77" s="85">
        <v>0.02</v>
      </c>
      <c r="N77" s="33" t="s">
        <v>504</v>
      </c>
      <c r="O77" s="52">
        <v>17500</v>
      </c>
    </row>
    <row r="78" spans="1:15" x14ac:dyDescent="0.25">
      <c r="A78" s="87" t="s">
        <v>17</v>
      </c>
      <c r="B78" s="33" t="s">
        <v>209</v>
      </c>
      <c r="C78" s="82" t="s">
        <v>128</v>
      </c>
      <c r="D78" s="101" t="s">
        <v>292</v>
      </c>
      <c r="E78" s="82" t="s">
        <v>18</v>
      </c>
      <c r="F78" s="33" t="s">
        <v>101</v>
      </c>
      <c r="G78" s="33" t="s">
        <v>401</v>
      </c>
      <c r="H78" s="33" t="s">
        <v>461</v>
      </c>
      <c r="I78" s="120"/>
      <c r="J78" s="33">
        <v>1</v>
      </c>
      <c r="K78" s="30"/>
      <c r="L78" s="117"/>
      <c r="M78" s="86">
        <v>0.66659999999999997</v>
      </c>
      <c r="N78" s="33" t="s">
        <v>504</v>
      </c>
      <c r="O78" s="52">
        <v>17500</v>
      </c>
    </row>
    <row r="79" spans="1:15" x14ac:dyDescent="0.25">
      <c r="A79" s="87" t="s">
        <v>17</v>
      </c>
      <c r="B79" s="33" t="s">
        <v>209</v>
      </c>
      <c r="C79" s="82" t="s">
        <v>128</v>
      </c>
      <c r="D79" s="101" t="s">
        <v>293</v>
      </c>
      <c r="E79" s="82" t="s">
        <v>18</v>
      </c>
      <c r="F79" s="33" t="s">
        <v>102</v>
      </c>
      <c r="G79" s="33" t="s">
        <v>401</v>
      </c>
      <c r="H79" s="33" t="s">
        <v>121</v>
      </c>
      <c r="I79" s="120"/>
      <c r="J79" s="33">
        <v>0</v>
      </c>
      <c r="K79" s="30"/>
      <c r="L79" s="117"/>
      <c r="M79" s="86">
        <v>0.25</v>
      </c>
      <c r="N79" s="33" t="s">
        <v>504</v>
      </c>
      <c r="O79" s="52">
        <v>17500</v>
      </c>
    </row>
    <row r="80" spans="1:15" x14ac:dyDescent="0.25">
      <c r="A80" s="87" t="s">
        <v>17</v>
      </c>
      <c r="B80" s="33" t="s">
        <v>209</v>
      </c>
      <c r="C80" s="82" t="s">
        <v>128</v>
      </c>
      <c r="D80" s="101" t="s">
        <v>294</v>
      </c>
      <c r="E80" s="82" t="s">
        <v>18</v>
      </c>
      <c r="F80" s="33" t="s">
        <v>103</v>
      </c>
      <c r="G80" s="33" t="s">
        <v>401</v>
      </c>
      <c r="H80" s="33" t="s">
        <v>122</v>
      </c>
      <c r="I80" s="120"/>
      <c r="J80" s="33">
        <v>0</v>
      </c>
      <c r="K80" s="30"/>
      <c r="L80" s="117"/>
      <c r="M80" s="33">
        <v>0</v>
      </c>
      <c r="N80" s="33" t="s">
        <v>504</v>
      </c>
      <c r="O80" s="52">
        <v>17500</v>
      </c>
    </row>
    <row r="81" spans="1:17" x14ac:dyDescent="0.25">
      <c r="A81" s="87" t="s">
        <v>17</v>
      </c>
      <c r="B81" s="33" t="s">
        <v>209</v>
      </c>
      <c r="C81" s="82" t="s">
        <v>128</v>
      </c>
      <c r="D81" s="101" t="s">
        <v>295</v>
      </c>
      <c r="E81" s="82" t="s">
        <v>18</v>
      </c>
      <c r="F81" s="33" t="s">
        <v>104</v>
      </c>
      <c r="G81" s="33" t="s">
        <v>401</v>
      </c>
      <c r="H81" s="33" t="s">
        <v>462</v>
      </c>
      <c r="I81" s="120"/>
      <c r="J81" s="33">
        <v>235</v>
      </c>
      <c r="K81" s="30"/>
      <c r="L81" s="117"/>
      <c r="M81" s="85">
        <v>0.83840000000000003</v>
      </c>
      <c r="N81" s="33" t="s">
        <v>504</v>
      </c>
      <c r="O81" s="52">
        <v>17500</v>
      </c>
    </row>
    <row r="82" spans="1:17" x14ac:dyDescent="0.25">
      <c r="A82" s="87" t="s">
        <v>17</v>
      </c>
      <c r="B82" s="33" t="s">
        <v>209</v>
      </c>
      <c r="C82" s="82" t="s">
        <v>128</v>
      </c>
      <c r="D82" s="101" t="s">
        <v>296</v>
      </c>
      <c r="E82" s="82" t="s">
        <v>18</v>
      </c>
      <c r="F82" s="33" t="s">
        <v>105</v>
      </c>
      <c r="G82" s="33" t="s">
        <v>401</v>
      </c>
      <c r="H82" s="33" t="s">
        <v>463</v>
      </c>
      <c r="I82" s="120"/>
      <c r="J82" s="33">
        <v>3</v>
      </c>
      <c r="K82" s="30"/>
      <c r="L82" s="117"/>
      <c r="M82" s="85">
        <v>0.3</v>
      </c>
      <c r="N82" s="33" t="s">
        <v>504</v>
      </c>
      <c r="O82" s="52">
        <v>17500</v>
      </c>
    </row>
    <row r="83" spans="1:17" x14ac:dyDescent="0.25">
      <c r="A83" s="87" t="s">
        <v>17</v>
      </c>
      <c r="B83" s="33" t="s">
        <v>209</v>
      </c>
      <c r="C83" s="82" t="s">
        <v>128</v>
      </c>
      <c r="D83" s="101" t="s">
        <v>297</v>
      </c>
      <c r="E83" s="82" t="s">
        <v>18</v>
      </c>
      <c r="F83" s="33" t="s">
        <v>387</v>
      </c>
      <c r="G83" s="33" t="s">
        <v>401</v>
      </c>
      <c r="H83" s="33" t="s">
        <v>464</v>
      </c>
      <c r="I83" s="120"/>
      <c r="J83" s="33">
        <v>81</v>
      </c>
      <c r="K83" s="30"/>
      <c r="L83" s="117"/>
      <c r="M83" s="86">
        <v>0</v>
      </c>
      <c r="N83" s="33" t="s">
        <v>504</v>
      </c>
      <c r="O83" s="52">
        <v>17500</v>
      </c>
    </row>
    <row r="84" spans="1:17" x14ac:dyDescent="0.25">
      <c r="A84" s="87" t="s">
        <v>17</v>
      </c>
      <c r="B84" s="33" t="s">
        <v>209</v>
      </c>
      <c r="C84" s="82" t="s">
        <v>128</v>
      </c>
      <c r="D84" s="101" t="s">
        <v>298</v>
      </c>
      <c r="E84" s="82" t="s">
        <v>18</v>
      </c>
      <c r="F84" s="33" t="s">
        <v>106</v>
      </c>
      <c r="G84" s="33" t="s">
        <v>401</v>
      </c>
      <c r="H84" s="33" t="s">
        <v>465</v>
      </c>
      <c r="I84" s="120"/>
      <c r="J84" s="33">
        <v>6</v>
      </c>
      <c r="K84" s="30"/>
      <c r="L84" s="117"/>
      <c r="M84" s="86">
        <v>0.5</v>
      </c>
      <c r="N84" s="33" t="s">
        <v>504</v>
      </c>
      <c r="O84" s="52">
        <v>17500</v>
      </c>
    </row>
    <row r="85" spans="1:17" x14ac:dyDescent="0.25">
      <c r="A85" s="87" t="s">
        <v>17</v>
      </c>
      <c r="B85" s="33" t="s">
        <v>209</v>
      </c>
      <c r="C85" s="82" t="s">
        <v>128</v>
      </c>
      <c r="D85" s="101" t="s">
        <v>299</v>
      </c>
      <c r="E85" s="82" t="s">
        <v>18</v>
      </c>
      <c r="F85" s="33" t="s">
        <v>107</v>
      </c>
      <c r="G85" s="33" t="s">
        <v>401</v>
      </c>
      <c r="H85" s="33" t="s">
        <v>123</v>
      </c>
      <c r="I85" s="120"/>
      <c r="J85" s="33">
        <v>0</v>
      </c>
      <c r="K85" s="30"/>
      <c r="L85" s="117"/>
      <c r="M85" s="33">
        <v>0</v>
      </c>
      <c r="N85" s="33" t="s">
        <v>504</v>
      </c>
      <c r="O85" s="52">
        <v>17500</v>
      </c>
    </row>
    <row r="86" spans="1:17" x14ac:dyDescent="0.25">
      <c r="A86" s="87" t="s">
        <v>17</v>
      </c>
      <c r="B86" s="33" t="s">
        <v>209</v>
      </c>
      <c r="C86" s="82" t="s">
        <v>128</v>
      </c>
      <c r="D86" s="101" t="s">
        <v>300</v>
      </c>
      <c r="E86" s="82" t="s">
        <v>18</v>
      </c>
      <c r="F86" s="33" t="s">
        <v>108</v>
      </c>
      <c r="G86" s="33" t="s">
        <v>401</v>
      </c>
      <c r="H86" s="33" t="s">
        <v>466</v>
      </c>
      <c r="I86" s="120"/>
      <c r="J86" s="33">
        <v>0</v>
      </c>
      <c r="K86" s="30"/>
      <c r="L86" s="117"/>
      <c r="M86" s="86">
        <v>0</v>
      </c>
      <c r="N86" s="33" t="s">
        <v>504</v>
      </c>
      <c r="O86" s="52">
        <v>17500</v>
      </c>
    </row>
    <row r="87" spans="1:17" x14ac:dyDescent="0.25">
      <c r="A87" s="87" t="s">
        <v>17</v>
      </c>
      <c r="B87" s="33" t="s">
        <v>209</v>
      </c>
      <c r="C87" s="82" t="s">
        <v>128</v>
      </c>
      <c r="D87" s="101" t="s">
        <v>301</v>
      </c>
      <c r="E87" s="82" t="s">
        <v>18</v>
      </c>
      <c r="F87" s="33" t="s">
        <v>109</v>
      </c>
      <c r="G87" s="33" t="s">
        <v>401</v>
      </c>
      <c r="H87" s="33" t="s">
        <v>124</v>
      </c>
      <c r="I87" s="120"/>
      <c r="J87" s="33">
        <v>3</v>
      </c>
      <c r="K87" s="30"/>
      <c r="L87" s="117"/>
      <c r="M87" s="85">
        <v>0.6</v>
      </c>
      <c r="N87" s="33" t="s">
        <v>504</v>
      </c>
      <c r="O87" s="52">
        <v>17500</v>
      </c>
    </row>
    <row r="88" spans="1:17" x14ac:dyDescent="0.25">
      <c r="A88" s="87" t="s">
        <v>17</v>
      </c>
      <c r="B88" s="33" t="s">
        <v>209</v>
      </c>
      <c r="C88" s="82" t="s">
        <v>128</v>
      </c>
      <c r="D88" s="101" t="s">
        <v>302</v>
      </c>
      <c r="E88" s="82" t="s">
        <v>18</v>
      </c>
      <c r="F88" s="33" t="s">
        <v>110</v>
      </c>
      <c r="G88" s="33" t="s">
        <v>401</v>
      </c>
      <c r="H88" s="85" t="s">
        <v>124</v>
      </c>
      <c r="I88" s="120"/>
      <c r="J88" s="33">
        <v>3</v>
      </c>
      <c r="K88" s="30"/>
      <c r="L88" s="117"/>
      <c r="M88" s="85">
        <v>0.6</v>
      </c>
      <c r="N88" s="33" t="s">
        <v>504</v>
      </c>
      <c r="O88" s="52">
        <v>17500</v>
      </c>
    </row>
    <row r="89" spans="1:17" x14ac:dyDescent="0.25">
      <c r="A89" s="87" t="s">
        <v>17</v>
      </c>
      <c r="B89" s="33" t="s">
        <v>209</v>
      </c>
      <c r="C89" s="82" t="s">
        <v>128</v>
      </c>
      <c r="D89" s="101" t="s">
        <v>303</v>
      </c>
      <c r="E89" s="82" t="s">
        <v>18</v>
      </c>
      <c r="F89" s="33" t="s">
        <v>111</v>
      </c>
      <c r="G89" s="33" t="s">
        <v>401</v>
      </c>
      <c r="H89" s="33" t="s">
        <v>125</v>
      </c>
      <c r="I89" s="120"/>
      <c r="J89" s="33">
        <v>0</v>
      </c>
      <c r="K89" s="30"/>
      <c r="L89" s="117"/>
      <c r="M89" s="86">
        <v>0</v>
      </c>
      <c r="N89" s="33" t="s">
        <v>504</v>
      </c>
      <c r="O89" s="52">
        <v>17500</v>
      </c>
    </row>
    <row r="90" spans="1:17" x14ac:dyDescent="0.25">
      <c r="A90" s="91" t="s">
        <v>17</v>
      </c>
      <c r="B90" s="72" t="s">
        <v>209</v>
      </c>
      <c r="C90" s="92" t="s">
        <v>128</v>
      </c>
      <c r="D90" s="102" t="s">
        <v>304</v>
      </c>
      <c r="E90" s="92" t="s">
        <v>18</v>
      </c>
      <c r="F90" s="72" t="s">
        <v>112</v>
      </c>
      <c r="G90" s="72" t="s">
        <v>401</v>
      </c>
      <c r="H90" s="72" t="s">
        <v>126</v>
      </c>
      <c r="I90" s="121"/>
      <c r="J90" s="72">
        <v>0</v>
      </c>
      <c r="K90" s="73"/>
      <c r="L90" s="118"/>
      <c r="M90" s="93">
        <v>0.25</v>
      </c>
      <c r="N90" s="72" t="s">
        <v>504</v>
      </c>
      <c r="O90" s="52">
        <v>17500</v>
      </c>
    </row>
    <row r="91" spans="1:17" x14ac:dyDescent="0.25">
      <c r="A91" s="87" t="s">
        <v>17</v>
      </c>
      <c r="B91" s="33" t="s">
        <v>210</v>
      </c>
      <c r="C91" s="82" t="s">
        <v>128</v>
      </c>
      <c r="D91" s="101" t="s">
        <v>305</v>
      </c>
      <c r="E91" s="82" t="s">
        <v>18</v>
      </c>
      <c r="F91" s="33" t="s">
        <v>129</v>
      </c>
      <c r="G91" s="33" t="s">
        <v>401</v>
      </c>
      <c r="H91" s="33" t="s">
        <v>467</v>
      </c>
      <c r="I91" s="119"/>
      <c r="J91" s="33">
        <v>3</v>
      </c>
      <c r="K91" s="30"/>
      <c r="L91" s="116"/>
      <c r="M91" s="85">
        <v>0</v>
      </c>
      <c r="N91" s="33" t="s">
        <v>504</v>
      </c>
      <c r="O91" s="52">
        <v>17500</v>
      </c>
    </row>
    <row r="92" spans="1:17" x14ac:dyDescent="0.25">
      <c r="A92" s="87" t="s">
        <v>17</v>
      </c>
      <c r="B92" s="33" t="s">
        <v>210</v>
      </c>
      <c r="C92" s="82" t="s">
        <v>128</v>
      </c>
      <c r="D92" s="101" t="s">
        <v>306</v>
      </c>
      <c r="E92" s="82" t="s">
        <v>18</v>
      </c>
      <c r="F92" s="33" t="s">
        <v>130</v>
      </c>
      <c r="G92" s="33" t="s">
        <v>401</v>
      </c>
      <c r="H92" s="33" t="s">
        <v>468</v>
      </c>
      <c r="I92" s="120"/>
      <c r="J92" s="33">
        <v>3500</v>
      </c>
      <c r="K92" s="30"/>
      <c r="L92" s="117"/>
      <c r="M92" s="85">
        <v>0</v>
      </c>
      <c r="N92" s="33" t="s">
        <v>504</v>
      </c>
      <c r="O92" s="52">
        <v>17500</v>
      </c>
      <c r="Q92" s="123">
        <f>SUM(M91:M101)</f>
        <v>1.9322999999999999</v>
      </c>
    </row>
    <row r="93" spans="1:17" x14ac:dyDescent="0.25">
      <c r="A93" s="87" t="s">
        <v>17</v>
      </c>
      <c r="B93" s="33" t="s">
        <v>210</v>
      </c>
      <c r="C93" s="82" t="s">
        <v>128</v>
      </c>
      <c r="D93" s="101" t="s">
        <v>307</v>
      </c>
      <c r="E93" s="82" t="s">
        <v>18</v>
      </c>
      <c r="F93" s="33" t="s">
        <v>131</v>
      </c>
      <c r="G93" s="33" t="s">
        <v>401</v>
      </c>
      <c r="H93" s="52" t="s">
        <v>469</v>
      </c>
      <c r="I93" s="120"/>
      <c r="J93" s="33">
        <v>822</v>
      </c>
      <c r="K93" s="30"/>
      <c r="L93" s="117"/>
      <c r="M93" s="86">
        <v>0.35909999999999997</v>
      </c>
      <c r="N93" s="33" t="s">
        <v>504</v>
      </c>
      <c r="O93" s="52">
        <v>17500</v>
      </c>
      <c r="Q93">
        <v>11</v>
      </c>
    </row>
    <row r="94" spans="1:17" ht="15.75" thickBot="1" x14ac:dyDescent="0.3">
      <c r="A94" s="100" t="s">
        <v>17</v>
      </c>
      <c r="B94" s="33" t="s">
        <v>210</v>
      </c>
      <c r="C94" s="82" t="s">
        <v>128</v>
      </c>
      <c r="D94" s="101" t="s">
        <v>308</v>
      </c>
      <c r="E94" s="82" t="s">
        <v>18</v>
      </c>
      <c r="F94" s="33" t="s">
        <v>132</v>
      </c>
      <c r="G94" s="33" t="s">
        <v>401</v>
      </c>
      <c r="H94" s="33" t="s">
        <v>470</v>
      </c>
      <c r="I94" s="120"/>
      <c r="J94" s="33">
        <v>350</v>
      </c>
      <c r="K94" s="30"/>
      <c r="L94" s="117"/>
      <c r="M94" s="85">
        <v>0.23</v>
      </c>
      <c r="N94" s="33" t="s">
        <v>504</v>
      </c>
      <c r="O94" s="52">
        <v>17500</v>
      </c>
      <c r="Q94" s="124">
        <f>Q92/Q93</f>
        <v>0.17566363636363636</v>
      </c>
    </row>
    <row r="95" spans="1:17" x14ac:dyDescent="0.25">
      <c r="A95" s="90" t="s">
        <v>17</v>
      </c>
      <c r="B95" s="33" t="s">
        <v>210</v>
      </c>
      <c r="C95" s="101" t="s">
        <v>128</v>
      </c>
      <c r="D95" s="101" t="s">
        <v>309</v>
      </c>
      <c r="E95" s="82" t="s">
        <v>18</v>
      </c>
      <c r="F95" s="33" t="s">
        <v>133</v>
      </c>
      <c r="G95" s="33" t="s">
        <v>401</v>
      </c>
      <c r="H95" s="33" t="s">
        <v>136</v>
      </c>
      <c r="I95" s="120"/>
      <c r="J95" s="33">
        <v>0.5</v>
      </c>
      <c r="K95" s="30"/>
      <c r="L95" s="117"/>
      <c r="M95" s="85">
        <v>0.5</v>
      </c>
      <c r="N95" s="33" t="s">
        <v>504</v>
      </c>
      <c r="O95" s="52">
        <v>17500</v>
      </c>
    </row>
    <row r="96" spans="1:17" x14ac:dyDescent="0.25">
      <c r="A96" s="87" t="s">
        <v>17</v>
      </c>
      <c r="B96" s="33" t="s">
        <v>210</v>
      </c>
      <c r="C96" s="101" t="s">
        <v>128</v>
      </c>
      <c r="D96" s="101" t="s">
        <v>310</v>
      </c>
      <c r="E96" s="82" t="s">
        <v>18</v>
      </c>
      <c r="F96" s="33" t="s">
        <v>388</v>
      </c>
      <c r="G96" s="33" t="s">
        <v>401</v>
      </c>
      <c r="H96" s="33" t="s">
        <v>471</v>
      </c>
      <c r="I96" s="120"/>
      <c r="J96" s="33">
        <v>0.5</v>
      </c>
      <c r="K96" s="30"/>
      <c r="L96" s="117"/>
      <c r="M96" s="85">
        <v>0.5</v>
      </c>
      <c r="N96" s="33" t="s">
        <v>504</v>
      </c>
      <c r="O96" s="52">
        <v>17500</v>
      </c>
    </row>
    <row r="97" spans="1:17" x14ac:dyDescent="0.25">
      <c r="A97" s="87" t="s">
        <v>17</v>
      </c>
      <c r="B97" s="33" t="s">
        <v>210</v>
      </c>
      <c r="C97" s="101" t="s">
        <v>128</v>
      </c>
      <c r="D97" s="101" t="s">
        <v>311</v>
      </c>
      <c r="E97" s="82" t="s">
        <v>18</v>
      </c>
      <c r="F97" s="33" t="s">
        <v>113</v>
      </c>
      <c r="G97" s="33" t="s">
        <v>401</v>
      </c>
      <c r="H97" s="33" t="s">
        <v>472</v>
      </c>
      <c r="I97" s="120"/>
      <c r="J97" s="33">
        <v>0</v>
      </c>
      <c r="K97" s="30"/>
      <c r="L97" s="117"/>
      <c r="M97" s="85">
        <v>0</v>
      </c>
      <c r="N97" s="33" t="s">
        <v>504</v>
      </c>
      <c r="O97" s="52">
        <v>17500</v>
      </c>
    </row>
    <row r="98" spans="1:17" x14ac:dyDescent="0.25">
      <c r="A98" s="87" t="s">
        <v>17</v>
      </c>
      <c r="B98" s="33" t="s">
        <v>210</v>
      </c>
      <c r="C98" s="101" t="s">
        <v>128</v>
      </c>
      <c r="D98" s="101" t="s">
        <v>312</v>
      </c>
      <c r="E98" s="82" t="s">
        <v>18</v>
      </c>
      <c r="F98" s="33" t="s">
        <v>114</v>
      </c>
      <c r="G98" s="33" t="s">
        <v>401</v>
      </c>
      <c r="H98" s="33" t="s">
        <v>473</v>
      </c>
      <c r="I98" s="120"/>
      <c r="J98" s="33">
        <v>0</v>
      </c>
      <c r="K98" s="30"/>
      <c r="L98" s="117"/>
      <c r="M98" s="85">
        <v>0</v>
      </c>
      <c r="N98" s="33" t="s">
        <v>504</v>
      </c>
      <c r="O98" s="52">
        <v>17500</v>
      </c>
    </row>
    <row r="99" spans="1:17" x14ac:dyDescent="0.25">
      <c r="A99" s="87" t="s">
        <v>17</v>
      </c>
      <c r="B99" s="33" t="s">
        <v>210</v>
      </c>
      <c r="C99" s="101" t="s">
        <v>128</v>
      </c>
      <c r="D99" s="101" t="s">
        <v>313</v>
      </c>
      <c r="E99" s="82" t="s">
        <v>18</v>
      </c>
      <c r="F99" s="33" t="s">
        <v>134</v>
      </c>
      <c r="G99" s="33" t="s">
        <v>401</v>
      </c>
      <c r="H99" s="33" t="s">
        <v>474</v>
      </c>
      <c r="I99" s="120"/>
      <c r="J99" s="33">
        <v>0</v>
      </c>
      <c r="K99" s="30"/>
      <c r="L99" s="117"/>
      <c r="M99" s="85">
        <v>0</v>
      </c>
      <c r="N99" s="33" t="s">
        <v>504</v>
      </c>
      <c r="O99" s="52">
        <v>17500</v>
      </c>
    </row>
    <row r="100" spans="1:17" x14ac:dyDescent="0.25">
      <c r="A100" s="87" t="s">
        <v>17</v>
      </c>
      <c r="B100" s="33" t="s">
        <v>210</v>
      </c>
      <c r="C100" s="101" t="s">
        <v>128</v>
      </c>
      <c r="D100" s="101" t="s">
        <v>314</v>
      </c>
      <c r="E100" s="82" t="s">
        <v>18</v>
      </c>
      <c r="F100" s="33" t="s">
        <v>135</v>
      </c>
      <c r="G100" s="33" t="s">
        <v>401</v>
      </c>
      <c r="H100" s="33" t="s">
        <v>475</v>
      </c>
      <c r="I100" s="120"/>
      <c r="J100" s="33">
        <v>0</v>
      </c>
      <c r="K100" s="30"/>
      <c r="L100" s="117"/>
      <c r="M100" s="85">
        <v>0</v>
      </c>
      <c r="N100" s="33" t="s">
        <v>504</v>
      </c>
      <c r="O100" s="52">
        <v>17500</v>
      </c>
    </row>
    <row r="101" spans="1:17" x14ac:dyDescent="0.25">
      <c r="A101" s="87" t="s">
        <v>17</v>
      </c>
      <c r="B101" s="33" t="s">
        <v>210</v>
      </c>
      <c r="C101" s="101" t="s">
        <v>128</v>
      </c>
      <c r="D101" s="101" t="s">
        <v>315</v>
      </c>
      <c r="E101" s="82" t="s">
        <v>18</v>
      </c>
      <c r="F101" s="33" t="s">
        <v>389</v>
      </c>
      <c r="G101" s="33" t="s">
        <v>401</v>
      </c>
      <c r="H101" s="33" t="s">
        <v>476</v>
      </c>
      <c r="I101" s="121"/>
      <c r="J101" s="33">
        <v>958</v>
      </c>
      <c r="K101" s="30"/>
      <c r="L101" s="118"/>
      <c r="M101" s="86">
        <v>0.34320000000000001</v>
      </c>
      <c r="N101" s="33" t="s">
        <v>504</v>
      </c>
      <c r="O101" s="52">
        <v>17500</v>
      </c>
    </row>
    <row r="102" spans="1:17" x14ac:dyDescent="0.25">
      <c r="A102" s="87" t="s">
        <v>17</v>
      </c>
      <c r="B102" s="33" t="s">
        <v>211</v>
      </c>
      <c r="C102" s="101" t="s">
        <v>128</v>
      </c>
      <c r="D102" s="101" t="s">
        <v>316</v>
      </c>
      <c r="E102" s="82" t="s">
        <v>18</v>
      </c>
      <c r="F102" s="33" t="s">
        <v>137</v>
      </c>
      <c r="G102" s="33" t="s">
        <v>401</v>
      </c>
      <c r="H102" s="85" t="s">
        <v>477</v>
      </c>
      <c r="I102" s="116"/>
      <c r="J102" s="33">
        <v>41</v>
      </c>
      <c r="K102" s="30"/>
      <c r="L102" s="116"/>
      <c r="M102" s="86">
        <v>0.39660000000000001</v>
      </c>
      <c r="N102" s="33" t="s">
        <v>504</v>
      </c>
      <c r="O102" s="52">
        <v>17500</v>
      </c>
      <c r="Q102" s="125">
        <f>SUM(M102:M115)</f>
        <v>1.9500000000000002</v>
      </c>
    </row>
    <row r="103" spans="1:17" ht="15.75" thickBot="1" x14ac:dyDescent="0.3">
      <c r="A103" s="94" t="s">
        <v>17</v>
      </c>
      <c r="B103" s="33" t="s">
        <v>211</v>
      </c>
      <c r="C103" s="101" t="s">
        <v>128</v>
      </c>
      <c r="D103" s="101" t="s">
        <v>317</v>
      </c>
      <c r="E103" s="82" t="s">
        <v>18</v>
      </c>
      <c r="F103" s="33" t="s">
        <v>138</v>
      </c>
      <c r="G103" s="33" t="s">
        <v>401</v>
      </c>
      <c r="H103" s="33" t="s">
        <v>148</v>
      </c>
      <c r="I103" s="117"/>
      <c r="J103" s="33">
        <v>2</v>
      </c>
      <c r="K103" s="30"/>
      <c r="L103" s="117"/>
      <c r="M103" s="86">
        <v>0</v>
      </c>
      <c r="N103" s="33" t="s">
        <v>504</v>
      </c>
      <c r="O103" s="52">
        <v>17500</v>
      </c>
      <c r="Q103">
        <v>14</v>
      </c>
    </row>
    <row r="104" spans="1:17" x14ac:dyDescent="0.25">
      <c r="A104" s="90" t="s">
        <v>17</v>
      </c>
      <c r="B104" s="33" t="s">
        <v>211</v>
      </c>
      <c r="C104" s="101" t="s">
        <v>128</v>
      </c>
      <c r="D104" s="101" t="s">
        <v>318</v>
      </c>
      <c r="E104" s="82" t="s">
        <v>18</v>
      </c>
      <c r="F104" s="33" t="s">
        <v>139</v>
      </c>
      <c r="G104" s="33" t="s">
        <v>401</v>
      </c>
      <c r="H104" s="33" t="s">
        <v>149</v>
      </c>
      <c r="I104" s="117"/>
      <c r="J104" s="33">
        <v>2</v>
      </c>
      <c r="K104" s="30"/>
      <c r="L104" s="117"/>
      <c r="M104" s="85">
        <v>0</v>
      </c>
      <c r="N104" s="33" t="s">
        <v>504</v>
      </c>
      <c r="O104" s="52">
        <v>17500</v>
      </c>
      <c r="Q104" s="124">
        <f>Q102/Q103</f>
        <v>0.13928571428571429</v>
      </c>
    </row>
    <row r="105" spans="1:17" x14ac:dyDescent="0.25">
      <c r="A105" s="87" t="s">
        <v>17</v>
      </c>
      <c r="B105" s="33" t="s">
        <v>211</v>
      </c>
      <c r="C105" s="101" t="s">
        <v>128</v>
      </c>
      <c r="D105" s="101" t="s">
        <v>319</v>
      </c>
      <c r="E105" s="82" t="s">
        <v>18</v>
      </c>
      <c r="F105" s="33" t="s">
        <v>390</v>
      </c>
      <c r="G105" s="33" t="s">
        <v>401</v>
      </c>
      <c r="H105" s="33" t="s">
        <v>478</v>
      </c>
      <c r="I105" s="117"/>
      <c r="J105" s="33" t="s">
        <v>127</v>
      </c>
      <c r="K105" s="30"/>
      <c r="L105" s="117"/>
      <c r="M105" s="33" t="s">
        <v>127</v>
      </c>
      <c r="N105" s="33" t="s">
        <v>504</v>
      </c>
      <c r="O105" s="52">
        <v>17500</v>
      </c>
    </row>
    <row r="106" spans="1:17" x14ac:dyDescent="0.25">
      <c r="A106" s="87" t="s">
        <v>17</v>
      </c>
      <c r="B106" s="33" t="s">
        <v>211</v>
      </c>
      <c r="C106" s="101" t="s">
        <v>128</v>
      </c>
      <c r="D106" s="101" t="s">
        <v>320</v>
      </c>
      <c r="E106" s="82" t="s">
        <v>505</v>
      </c>
      <c r="F106" s="33" t="s">
        <v>140</v>
      </c>
      <c r="G106" s="33" t="s">
        <v>401</v>
      </c>
      <c r="H106" s="33" t="s">
        <v>150</v>
      </c>
      <c r="I106" s="117"/>
      <c r="J106" s="33">
        <v>1898</v>
      </c>
      <c r="K106" s="30"/>
      <c r="L106" s="117"/>
      <c r="M106" s="85">
        <v>0.28000000000000003</v>
      </c>
      <c r="N106" s="33" t="s">
        <v>504</v>
      </c>
      <c r="O106" s="52">
        <v>17500</v>
      </c>
    </row>
    <row r="107" spans="1:17" x14ac:dyDescent="0.25">
      <c r="A107" s="87" t="s">
        <v>17</v>
      </c>
      <c r="B107" s="33" t="s">
        <v>211</v>
      </c>
      <c r="C107" s="101" t="s">
        <v>128</v>
      </c>
      <c r="D107" s="101" t="s">
        <v>321</v>
      </c>
      <c r="E107" s="82" t="s">
        <v>505</v>
      </c>
      <c r="F107" s="33" t="s">
        <v>141</v>
      </c>
      <c r="G107" s="33" t="s">
        <v>403</v>
      </c>
      <c r="H107" s="103" t="s">
        <v>479</v>
      </c>
      <c r="I107" s="117"/>
      <c r="J107" s="33">
        <v>0</v>
      </c>
      <c r="K107" s="30"/>
      <c r="L107" s="117"/>
      <c r="M107" s="85">
        <v>0.5</v>
      </c>
      <c r="N107" s="33" t="s">
        <v>504</v>
      </c>
      <c r="O107" s="52">
        <v>17500</v>
      </c>
    </row>
    <row r="108" spans="1:17" x14ac:dyDescent="0.25">
      <c r="A108" s="87" t="s">
        <v>17</v>
      </c>
      <c r="B108" s="33" t="s">
        <v>211</v>
      </c>
      <c r="C108" s="101" t="s">
        <v>128</v>
      </c>
      <c r="D108" s="101" t="s">
        <v>322</v>
      </c>
      <c r="E108" s="82" t="s">
        <v>505</v>
      </c>
      <c r="F108" s="33" t="s">
        <v>142</v>
      </c>
      <c r="G108" s="33" t="s">
        <v>401</v>
      </c>
      <c r="H108" s="33" t="s">
        <v>151</v>
      </c>
      <c r="I108" s="117"/>
      <c r="J108" s="33">
        <v>1</v>
      </c>
      <c r="K108" s="30"/>
      <c r="L108" s="117"/>
      <c r="M108" s="86">
        <v>0</v>
      </c>
      <c r="N108" s="33" t="s">
        <v>504</v>
      </c>
      <c r="O108" s="52">
        <v>17500</v>
      </c>
    </row>
    <row r="109" spans="1:17" x14ac:dyDescent="0.25">
      <c r="A109" s="87" t="s">
        <v>17</v>
      </c>
      <c r="B109" s="33" t="s">
        <v>211</v>
      </c>
      <c r="C109" s="101" t="s">
        <v>128</v>
      </c>
      <c r="D109" s="101" t="s">
        <v>323</v>
      </c>
      <c r="E109" s="82" t="s">
        <v>505</v>
      </c>
      <c r="F109" s="33" t="s">
        <v>143</v>
      </c>
      <c r="G109" s="33" t="s">
        <v>401</v>
      </c>
      <c r="H109" s="33" t="s">
        <v>152</v>
      </c>
      <c r="I109" s="117"/>
      <c r="J109" s="33">
        <v>10</v>
      </c>
      <c r="K109" s="30"/>
      <c r="L109" s="117"/>
      <c r="M109" s="85">
        <v>0.48880000000000001</v>
      </c>
      <c r="N109" s="33" t="s">
        <v>504</v>
      </c>
      <c r="O109" s="52">
        <v>17500</v>
      </c>
    </row>
    <row r="110" spans="1:17" x14ac:dyDescent="0.25">
      <c r="A110" s="87" t="s">
        <v>17</v>
      </c>
      <c r="B110" s="33" t="s">
        <v>211</v>
      </c>
      <c r="C110" s="101" t="s">
        <v>128</v>
      </c>
      <c r="D110" s="101" t="s">
        <v>324</v>
      </c>
      <c r="E110" s="82" t="s">
        <v>505</v>
      </c>
      <c r="F110" s="33" t="s">
        <v>144</v>
      </c>
      <c r="G110" s="33" t="s">
        <v>401</v>
      </c>
      <c r="H110" s="33" t="s">
        <v>150</v>
      </c>
      <c r="I110" s="117"/>
      <c r="J110" s="33">
        <v>1998</v>
      </c>
      <c r="K110" s="30"/>
      <c r="L110" s="117"/>
      <c r="M110" s="85">
        <v>7.0000000000000007E-2</v>
      </c>
      <c r="N110" s="33" t="s">
        <v>504</v>
      </c>
      <c r="O110" s="52">
        <v>17500</v>
      </c>
    </row>
    <row r="111" spans="1:17" x14ac:dyDescent="0.25">
      <c r="A111" s="87" t="s">
        <v>17</v>
      </c>
      <c r="B111" s="33" t="s">
        <v>211</v>
      </c>
      <c r="C111" s="101" t="s">
        <v>128</v>
      </c>
      <c r="D111" s="101" t="s">
        <v>325</v>
      </c>
      <c r="E111" s="82" t="s">
        <v>505</v>
      </c>
      <c r="F111" s="33" t="s">
        <v>326</v>
      </c>
      <c r="G111" s="33" t="s">
        <v>404</v>
      </c>
      <c r="H111" s="33">
        <v>15000</v>
      </c>
      <c r="I111" s="117"/>
      <c r="J111" s="33">
        <v>3220</v>
      </c>
      <c r="K111" s="30"/>
      <c r="L111" s="117"/>
      <c r="M111" s="86">
        <v>0.21460000000000001</v>
      </c>
      <c r="N111" s="33" t="s">
        <v>504</v>
      </c>
      <c r="O111" s="52">
        <v>17500</v>
      </c>
    </row>
    <row r="112" spans="1:17" x14ac:dyDescent="0.25">
      <c r="A112" s="87" t="s">
        <v>17</v>
      </c>
      <c r="B112" s="33" t="s">
        <v>211</v>
      </c>
      <c r="C112" s="101" t="s">
        <v>128</v>
      </c>
      <c r="D112" s="101" t="s">
        <v>326</v>
      </c>
      <c r="E112" s="82" t="s">
        <v>505</v>
      </c>
      <c r="F112" s="33" t="s">
        <v>145</v>
      </c>
      <c r="G112" s="33" t="s">
        <v>404</v>
      </c>
      <c r="H112" s="33" t="s">
        <v>480</v>
      </c>
      <c r="I112" s="117"/>
      <c r="J112" s="33">
        <v>11</v>
      </c>
      <c r="K112" s="30"/>
      <c r="L112" s="117"/>
      <c r="M112" s="85">
        <v>0</v>
      </c>
      <c r="N112" s="33" t="s">
        <v>504</v>
      </c>
      <c r="O112" s="52">
        <v>17500</v>
      </c>
    </row>
    <row r="113" spans="1:17" x14ac:dyDescent="0.25">
      <c r="A113" s="87" t="s">
        <v>17</v>
      </c>
      <c r="B113" s="33" t="s">
        <v>211</v>
      </c>
      <c r="C113" s="101" t="s">
        <v>128</v>
      </c>
      <c r="D113" s="101" t="s">
        <v>327</v>
      </c>
      <c r="E113" s="82" t="s">
        <v>505</v>
      </c>
      <c r="F113" s="33" t="s">
        <v>146</v>
      </c>
      <c r="G113" s="33" t="s">
        <v>404</v>
      </c>
      <c r="H113" s="33" t="s">
        <v>481</v>
      </c>
      <c r="I113" s="117"/>
      <c r="J113" s="33">
        <v>532</v>
      </c>
      <c r="K113" s="30"/>
      <c r="L113" s="117"/>
      <c r="M113" s="85">
        <v>0</v>
      </c>
      <c r="N113" s="33" t="s">
        <v>504</v>
      </c>
      <c r="O113" s="52">
        <v>17500</v>
      </c>
    </row>
    <row r="114" spans="1:17" x14ac:dyDescent="0.25">
      <c r="A114" s="104" t="s">
        <v>17</v>
      </c>
      <c r="B114" s="33" t="s">
        <v>211</v>
      </c>
      <c r="C114" s="105" t="s">
        <v>128</v>
      </c>
      <c r="D114" s="101" t="s">
        <v>328</v>
      </c>
      <c r="E114" s="82" t="s">
        <v>505</v>
      </c>
      <c r="F114" s="33" t="s">
        <v>147</v>
      </c>
      <c r="G114" s="33" t="s">
        <v>404</v>
      </c>
      <c r="H114" s="106" t="s">
        <v>482</v>
      </c>
      <c r="I114" s="117"/>
      <c r="J114" s="33">
        <v>0</v>
      </c>
      <c r="K114" s="30"/>
      <c r="L114" s="117"/>
      <c r="M114" s="85">
        <v>0</v>
      </c>
      <c r="N114" s="33" t="s">
        <v>504</v>
      </c>
      <c r="O114" s="52">
        <v>17500</v>
      </c>
    </row>
    <row r="115" spans="1:17" x14ac:dyDescent="0.25">
      <c r="A115" s="107" t="s">
        <v>17</v>
      </c>
      <c r="B115" s="66" t="s">
        <v>211</v>
      </c>
      <c r="C115" s="108" t="s">
        <v>128</v>
      </c>
      <c r="D115" s="109" t="s">
        <v>329</v>
      </c>
      <c r="E115" s="110" t="s">
        <v>505</v>
      </c>
      <c r="F115" s="66" t="s">
        <v>147</v>
      </c>
      <c r="G115" s="66" t="s">
        <v>404</v>
      </c>
      <c r="H115" s="66" t="s">
        <v>153</v>
      </c>
      <c r="I115" s="118"/>
      <c r="J115" s="66">
        <v>150</v>
      </c>
      <c r="K115" s="67"/>
      <c r="L115" s="118"/>
      <c r="M115" s="111">
        <v>0</v>
      </c>
      <c r="N115" s="66" t="s">
        <v>504</v>
      </c>
      <c r="O115" s="52">
        <v>17500</v>
      </c>
    </row>
    <row r="116" spans="1:17" x14ac:dyDescent="0.25">
      <c r="A116" s="87" t="s">
        <v>17</v>
      </c>
      <c r="B116" s="33" t="s">
        <v>212</v>
      </c>
      <c r="C116" s="105" t="s">
        <v>128</v>
      </c>
      <c r="D116" s="101" t="s">
        <v>330</v>
      </c>
      <c r="E116" s="82" t="s">
        <v>506</v>
      </c>
      <c r="F116" s="33" t="s">
        <v>165</v>
      </c>
      <c r="G116" s="33" t="s">
        <v>401</v>
      </c>
      <c r="H116" s="33" t="s">
        <v>174</v>
      </c>
      <c r="I116" s="116"/>
      <c r="J116" s="33" t="s">
        <v>127</v>
      </c>
      <c r="K116" s="30"/>
      <c r="L116" s="116"/>
      <c r="M116" s="33" t="s">
        <v>127</v>
      </c>
      <c r="N116" s="33" t="s">
        <v>504</v>
      </c>
      <c r="O116" s="52">
        <v>17500</v>
      </c>
      <c r="Q116" s="124">
        <f>SUM(M116:M124)</f>
        <v>4.5427999999999997</v>
      </c>
    </row>
    <row r="117" spans="1:17" ht="15.75" thickBot="1" x14ac:dyDescent="0.3">
      <c r="A117" s="94" t="s">
        <v>17</v>
      </c>
      <c r="B117" s="33" t="s">
        <v>212</v>
      </c>
      <c r="C117" s="105" t="s">
        <v>128</v>
      </c>
      <c r="D117" s="101" t="s">
        <v>331</v>
      </c>
      <c r="E117" s="82" t="s">
        <v>506</v>
      </c>
      <c r="F117" s="33" t="s">
        <v>166</v>
      </c>
      <c r="G117" s="33" t="s">
        <v>401</v>
      </c>
      <c r="H117" s="33" t="s">
        <v>175</v>
      </c>
      <c r="I117" s="117"/>
      <c r="J117" s="33">
        <v>0.85319999999999996</v>
      </c>
      <c r="K117" s="30"/>
      <c r="L117" s="117"/>
      <c r="M117" s="86">
        <v>0.85499999999999998</v>
      </c>
      <c r="N117" s="33" t="s">
        <v>504</v>
      </c>
      <c r="O117" s="52">
        <v>17500</v>
      </c>
      <c r="Q117">
        <v>9</v>
      </c>
    </row>
    <row r="118" spans="1:17" x14ac:dyDescent="0.25">
      <c r="A118" s="90" t="s">
        <v>17</v>
      </c>
      <c r="B118" s="33" t="s">
        <v>212</v>
      </c>
      <c r="C118" s="105" t="s">
        <v>128</v>
      </c>
      <c r="D118" s="101" t="s">
        <v>332</v>
      </c>
      <c r="E118" s="82" t="s">
        <v>506</v>
      </c>
      <c r="F118" s="33" t="s">
        <v>167</v>
      </c>
      <c r="G118" s="33" t="s">
        <v>401</v>
      </c>
      <c r="H118" s="33" t="s">
        <v>176</v>
      </c>
      <c r="I118" s="117"/>
      <c r="J118" s="33">
        <v>0.85</v>
      </c>
      <c r="K118" s="30"/>
      <c r="L118" s="117"/>
      <c r="M118" s="86">
        <v>0.90580000000000005</v>
      </c>
      <c r="N118" s="33" t="s">
        <v>504</v>
      </c>
      <c r="O118" s="52">
        <v>17500</v>
      </c>
      <c r="Q118" s="124">
        <f>Q116/Q117</f>
        <v>0.50475555555555551</v>
      </c>
    </row>
    <row r="119" spans="1:17" x14ac:dyDescent="0.25">
      <c r="A119" s="87" t="s">
        <v>17</v>
      </c>
      <c r="B119" s="33" t="s">
        <v>212</v>
      </c>
      <c r="C119" s="105" t="s">
        <v>128</v>
      </c>
      <c r="D119" s="101" t="s">
        <v>333</v>
      </c>
      <c r="E119" s="82" t="s">
        <v>506</v>
      </c>
      <c r="F119" s="33" t="s">
        <v>168</v>
      </c>
      <c r="G119" s="33" t="s">
        <v>401</v>
      </c>
      <c r="H119" s="33" t="s">
        <v>483</v>
      </c>
      <c r="I119" s="117"/>
      <c r="J119" s="33">
        <v>6</v>
      </c>
      <c r="K119" s="30"/>
      <c r="L119" s="117"/>
      <c r="M119" s="86">
        <v>0.66659999999999997</v>
      </c>
      <c r="N119" s="33" t="s">
        <v>504</v>
      </c>
      <c r="O119" s="52">
        <v>17500</v>
      </c>
    </row>
    <row r="120" spans="1:17" x14ac:dyDescent="0.25">
      <c r="A120" s="87" t="s">
        <v>17</v>
      </c>
      <c r="B120" s="33" t="s">
        <v>212</v>
      </c>
      <c r="C120" s="105" t="s">
        <v>128</v>
      </c>
      <c r="D120" s="101" t="s">
        <v>334</v>
      </c>
      <c r="E120" s="82" t="s">
        <v>506</v>
      </c>
      <c r="F120" s="33" t="s">
        <v>169</v>
      </c>
      <c r="G120" s="33" t="s">
        <v>401</v>
      </c>
      <c r="H120" s="85" t="s">
        <v>177</v>
      </c>
      <c r="I120" s="117"/>
      <c r="J120" s="33" t="s">
        <v>127</v>
      </c>
      <c r="K120" s="30"/>
      <c r="L120" s="117"/>
      <c r="M120" s="85">
        <v>0.89</v>
      </c>
      <c r="N120" s="33" t="s">
        <v>504</v>
      </c>
      <c r="O120" s="52">
        <v>17500</v>
      </c>
    </row>
    <row r="121" spans="1:17" x14ac:dyDescent="0.25">
      <c r="A121" s="87" t="s">
        <v>17</v>
      </c>
      <c r="B121" s="33" t="s">
        <v>212</v>
      </c>
      <c r="C121" s="105" t="s">
        <v>128</v>
      </c>
      <c r="D121" s="101" t="s">
        <v>335</v>
      </c>
      <c r="E121" s="82" t="s">
        <v>506</v>
      </c>
      <c r="F121" s="33" t="s">
        <v>170</v>
      </c>
      <c r="G121" s="33" t="s">
        <v>401</v>
      </c>
      <c r="H121" s="33" t="s">
        <v>484</v>
      </c>
      <c r="I121" s="117"/>
      <c r="J121" s="33">
        <v>0.42</v>
      </c>
      <c r="K121" s="30"/>
      <c r="L121" s="117"/>
      <c r="M121" s="85">
        <v>0.42</v>
      </c>
      <c r="N121" s="33" t="s">
        <v>504</v>
      </c>
      <c r="O121" s="52">
        <v>17500</v>
      </c>
    </row>
    <row r="122" spans="1:17" x14ac:dyDescent="0.25">
      <c r="A122" s="87" t="s">
        <v>17</v>
      </c>
      <c r="B122" s="33" t="s">
        <v>212</v>
      </c>
      <c r="C122" s="112" t="s">
        <v>128</v>
      </c>
      <c r="D122" s="101" t="s">
        <v>336</v>
      </c>
      <c r="E122" s="82" t="s">
        <v>506</v>
      </c>
      <c r="F122" s="33" t="s">
        <v>171</v>
      </c>
      <c r="G122" s="33" t="s">
        <v>403</v>
      </c>
      <c r="H122" s="33" t="s">
        <v>485</v>
      </c>
      <c r="I122" s="117"/>
      <c r="J122" s="33">
        <v>0</v>
      </c>
      <c r="K122" s="30"/>
      <c r="L122" s="117"/>
      <c r="M122" s="85">
        <v>0.4</v>
      </c>
      <c r="N122" s="33" t="s">
        <v>504</v>
      </c>
      <c r="O122" s="52">
        <v>17500</v>
      </c>
    </row>
    <row r="123" spans="1:17" x14ac:dyDescent="0.25">
      <c r="A123" s="87" t="s">
        <v>17</v>
      </c>
      <c r="B123" s="33" t="s">
        <v>212</v>
      </c>
      <c r="C123" s="105" t="s">
        <v>128</v>
      </c>
      <c r="D123" s="101" t="s">
        <v>337</v>
      </c>
      <c r="E123" s="82" t="s">
        <v>506</v>
      </c>
      <c r="F123" s="33" t="s">
        <v>172</v>
      </c>
      <c r="G123" s="33" t="s">
        <v>401</v>
      </c>
      <c r="H123" s="33" t="s">
        <v>486</v>
      </c>
      <c r="I123" s="117"/>
      <c r="J123" s="33">
        <v>420</v>
      </c>
      <c r="K123" s="30"/>
      <c r="L123" s="117"/>
      <c r="M123" s="86">
        <v>8.2100000000000006E-2</v>
      </c>
      <c r="N123" s="33" t="s">
        <v>504</v>
      </c>
      <c r="O123" s="52">
        <v>17500</v>
      </c>
    </row>
    <row r="124" spans="1:17" x14ac:dyDescent="0.25">
      <c r="A124" s="87" t="s">
        <v>17</v>
      </c>
      <c r="B124" s="33" t="s">
        <v>212</v>
      </c>
      <c r="C124" s="105" t="s">
        <v>128</v>
      </c>
      <c r="D124" s="101" t="s">
        <v>338</v>
      </c>
      <c r="E124" s="82" t="s">
        <v>506</v>
      </c>
      <c r="F124" s="33" t="s">
        <v>173</v>
      </c>
      <c r="G124" s="33" t="s">
        <v>403</v>
      </c>
      <c r="H124" s="33" t="s">
        <v>487</v>
      </c>
      <c r="I124" s="118"/>
      <c r="J124" s="33">
        <v>-0.52739999999999998</v>
      </c>
      <c r="K124" s="30"/>
      <c r="L124" s="118"/>
      <c r="M124" s="86">
        <v>0.32329999999999998</v>
      </c>
      <c r="N124" s="33" t="s">
        <v>504</v>
      </c>
      <c r="O124" s="52">
        <v>17500</v>
      </c>
    </row>
    <row r="125" spans="1:17" x14ac:dyDescent="0.25">
      <c r="A125" s="87" t="s">
        <v>17</v>
      </c>
      <c r="B125" s="33" t="s">
        <v>213</v>
      </c>
      <c r="C125" s="112" t="s">
        <v>214</v>
      </c>
      <c r="D125" s="101" t="s">
        <v>339</v>
      </c>
      <c r="E125" s="82" t="s">
        <v>18</v>
      </c>
      <c r="F125" s="33" t="s">
        <v>391</v>
      </c>
      <c r="G125" s="33" t="s">
        <v>405</v>
      </c>
      <c r="H125" s="33" t="s">
        <v>192</v>
      </c>
      <c r="I125" s="116"/>
      <c r="J125" s="33">
        <v>-0.66659999999999997</v>
      </c>
      <c r="K125" s="30"/>
      <c r="L125" s="116"/>
      <c r="M125" s="85" t="s">
        <v>127</v>
      </c>
      <c r="N125" s="33" t="s">
        <v>504</v>
      </c>
      <c r="O125" s="52">
        <v>17500</v>
      </c>
      <c r="Q125" s="123">
        <f>SUM(M125:M144)</f>
        <v>12.612399999999999</v>
      </c>
    </row>
    <row r="126" spans="1:17" x14ac:dyDescent="0.25">
      <c r="A126" s="87" t="s">
        <v>17</v>
      </c>
      <c r="B126" s="33" t="s">
        <v>213</v>
      </c>
      <c r="C126" s="112" t="s">
        <v>214</v>
      </c>
      <c r="D126" s="101" t="s">
        <v>340</v>
      </c>
      <c r="E126" s="82" t="s">
        <v>18</v>
      </c>
      <c r="F126" s="33" t="s">
        <v>392</v>
      </c>
      <c r="G126" s="33" t="s">
        <v>405</v>
      </c>
      <c r="H126" s="33" t="s">
        <v>193</v>
      </c>
      <c r="I126" s="117"/>
      <c r="J126" s="33">
        <v>39</v>
      </c>
      <c r="K126" s="30"/>
      <c r="L126" s="117"/>
      <c r="M126" s="85">
        <v>1.28</v>
      </c>
      <c r="N126" s="33" t="s">
        <v>504</v>
      </c>
      <c r="O126" s="52">
        <v>17500</v>
      </c>
      <c r="Q126">
        <f>COUNT(J125:J144)</f>
        <v>20</v>
      </c>
    </row>
    <row r="127" spans="1:17" x14ac:dyDescent="0.25">
      <c r="A127" s="87" t="s">
        <v>17</v>
      </c>
      <c r="B127" s="33" t="s">
        <v>213</v>
      </c>
      <c r="C127" s="112" t="s">
        <v>214</v>
      </c>
      <c r="D127" s="101" t="s">
        <v>341</v>
      </c>
      <c r="E127" s="82" t="s">
        <v>18</v>
      </c>
      <c r="F127" s="33" t="s">
        <v>178</v>
      </c>
      <c r="G127" s="33" t="s">
        <v>406</v>
      </c>
      <c r="H127" s="33" t="s">
        <v>488</v>
      </c>
      <c r="I127" s="117"/>
      <c r="J127" s="33">
        <v>0</v>
      </c>
      <c r="K127" s="30"/>
      <c r="L127" s="117"/>
      <c r="M127" s="85">
        <v>0.75</v>
      </c>
      <c r="N127" s="33" t="s">
        <v>504</v>
      </c>
      <c r="O127" s="52">
        <v>17500</v>
      </c>
      <c r="Q127" s="124">
        <f>Q125/Q126</f>
        <v>0.63061999999999996</v>
      </c>
    </row>
    <row r="128" spans="1:17" ht="15.75" thickBot="1" x14ac:dyDescent="0.3">
      <c r="A128" s="94" t="s">
        <v>17</v>
      </c>
      <c r="B128" s="33" t="s">
        <v>213</v>
      </c>
      <c r="C128" s="112" t="s">
        <v>214</v>
      </c>
      <c r="D128" s="101" t="s">
        <v>342</v>
      </c>
      <c r="E128" s="82" t="s">
        <v>18</v>
      </c>
      <c r="F128" s="33" t="s">
        <v>393</v>
      </c>
      <c r="G128" s="33" t="s">
        <v>405</v>
      </c>
      <c r="H128" s="33" t="s">
        <v>489</v>
      </c>
      <c r="I128" s="117"/>
      <c r="J128" s="33">
        <v>20</v>
      </c>
      <c r="K128" s="30"/>
      <c r="L128" s="117"/>
      <c r="M128" s="86">
        <v>0.94730000000000003</v>
      </c>
      <c r="N128" s="33" t="s">
        <v>504</v>
      </c>
      <c r="O128" s="52">
        <v>17500</v>
      </c>
    </row>
    <row r="129" spans="1:15" x14ac:dyDescent="0.25">
      <c r="A129" s="90" t="s">
        <v>17</v>
      </c>
      <c r="B129" s="33" t="s">
        <v>213</v>
      </c>
      <c r="C129" s="112" t="s">
        <v>214</v>
      </c>
      <c r="D129" s="101" t="s">
        <v>343</v>
      </c>
      <c r="E129" s="82" t="s">
        <v>18</v>
      </c>
      <c r="F129" s="33" t="s">
        <v>179</v>
      </c>
      <c r="G129" s="33" t="s">
        <v>405</v>
      </c>
      <c r="H129" s="33" t="s">
        <v>194</v>
      </c>
      <c r="I129" s="117"/>
      <c r="J129" s="33">
        <v>19</v>
      </c>
      <c r="K129" s="30"/>
      <c r="L129" s="117"/>
      <c r="M129" s="85">
        <v>0.1</v>
      </c>
      <c r="N129" s="33" t="s">
        <v>504</v>
      </c>
      <c r="O129" s="52">
        <v>17500</v>
      </c>
    </row>
    <row r="130" spans="1:15" x14ac:dyDescent="0.25">
      <c r="A130" s="87" t="s">
        <v>17</v>
      </c>
      <c r="B130" s="33" t="s">
        <v>213</v>
      </c>
      <c r="C130" s="112" t="s">
        <v>214</v>
      </c>
      <c r="D130" s="101" t="s">
        <v>344</v>
      </c>
      <c r="E130" s="82" t="s">
        <v>18</v>
      </c>
      <c r="F130" s="33" t="s">
        <v>391</v>
      </c>
      <c r="G130" s="33" t="s">
        <v>405</v>
      </c>
      <c r="H130" s="33" t="s">
        <v>490</v>
      </c>
      <c r="I130" s="117"/>
      <c r="J130" s="33">
        <v>20</v>
      </c>
      <c r="K130" s="30"/>
      <c r="L130" s="117"/>
      <c r="M130" s="85">
        <v>3</v>
      </c>
      <c r="N130" s="33" t="s">
        <v>504</v>
      </c>
      <c r="O130" s="52">
        <v>17500</v>
      </c>
    </row>
    <row r="131" spans="1:15" x14ac:dyDescent="0.25">
      <c r="A131" s="87" t="s">
        <v>17</v>
      </c>
      <c r="B131" s="33" t="s">
        <v>213</v>
      </c>
      <c r="C131" s="112" t="s">
        <v>214</v>
      </c>
      <c r="D131" s="101" t="s">
        <v>345</v>
      </c>
      <c r="E131" s="82" t="s">
        <v>18</v>
      </c>
      <c r="F131" s="33" t="s">
        <v>180</v>
      </c>
      <c r="G131" s="33" t="s">
        <v>405</v>
      </c>
      <c r="H131" s="33" t="s">
        <v>491</v>
      </c>
      <c r="I131" s="117"/>
      <c r="J131" s="33">
        <v>4</v>
      </c>
      <c r="K131" s="30"/>
      <c r="L131" s="117"/>
      <c r="M131" s="86">
        <v>1.6028</v>
      </c>
      <c r="N131" s="33" t="s">
        <v>504</v>
      </c>
      <c r="O131" s="52">
        <v>17500</v>
      </c>
    </row>
    <row r="132" spans="1:15" x14ac:dyDescent="0.25">
      <c r="A132" s="87" t="s">
        <v>17</v>
      </c>
      <c r="B132" s="33" t="s">
        <v>213</v>
      </c>
      <c r="C132" s="101" t="s">
        <v>214</v>
      </c>
      <c r="D132" s="101" t="s">
        <v>346</v>
      </c>
      <c r="E132" s="82" t="s">
        <v>18</v>
      </c>
      <c r="F132" s="33" t="s">
        <v>181</v>
      </c>
      <c r="G132" s="33" t="s">
        <v>405</v>
      </c>
      <c r="H132" s="33" t="s">
        <v>195</v>
      </c>
      <c r="I132" s="117"/>
      <c r="J132" s="33">
        <v>1352</v>
      </c>
      <c r="K132" s="30"/>
      <c r="L132" s="117"/>
      <c r="M132" s="86">
        <v>1.3798999999999999</v>
      </c>
      <c r="N132" s="33" t="s">
        <v>504</v>
      </c>
      <c r="O132" s="52">
        <v>17500</v>
      </c>
    </row>
    <row r="133" spans="1:15" x14ac:dyDescent="0.25">
      <c r="A133" s="87" t="s">
        <v>17</v>
      </c>
      <c r="B133" s="33" t="s">
        <v>213</v>
      </c>
      <c r="C133" s="101" t="s">
        <v>214</v>
      </c>
      <c r="D133" s="101" t="s">
        <v>347</v>
      </c>
      <c r="E133" s="82" t="s">
        <v>18</v>
      </c>
      <c r="F133" s="33" t="s">
        <v>182</v>
      </c>
      <c r="G133" s="33" t="s">
        <v>405</v>
      </c>
      <c r="H133" s="33" t="s">
        <v>492</v>
      </c>
      <c r="I133" s="117"/>
      <c r="J133" s="33">
        <v>20</v>
      </c>
      <c r="K133" s="30"/>
      <c r="L133" s="117"/>
      <c r="M133" s="85">
        <v>0.18099999999999999</v>
      </c>
      <c r="N133" s="33" t="s">
        <v>504</v>
      </c>
      <c r="O133" s="52">
        <v>17500</v>
      </c>
    </row>
    <row r="134" spans="1:15" x14ac:dyDescent="0.25">
      <c r="A134" s="87" t="s">
        <v>17</v>
      </c>
      <c r="B134" s="33" t="s">
        <v>213</v>
      </c>
      <c r="C134" s="101" t="s">
        <v>214</v>
      </c>
      <c r="D134" s="101" t="s">
        <v>348</v>
      </c>
      <c r="E134" s="82" t="s">
        <v>18</v>
      </c>
      <c r="F134" s="33" t="s">
        <v>183</v>
      </c>
      <c r="G134" s="33" t="s">
        <v>405</v>
      </c>
      <c r="H134" s="103" t="s">
        <v>493</v>
      </c>
      <c r="I134" s="117"/>
      <c r="J134" s="33">
        <v>3</v>
      </c>
      <c r="K134" s="30"/>
      <c r="L134" s="117"/>
      <c r="M134" s="85">
        <v>1</v>
      </c>
      <c r="N134" s="33" t="s">
        <v>504</v>
      </c>
      <c r="O134" s="52">
        <v>17500</v>
      </c>
    </row>
    <row r="135" spans="1:15" x14ac:dyDescent="0.25">
      <c r="A135" s="87" t="s">
        <v>17</v>
      </c>
      <c r="B135" s="33" t="s">
        <v>213</v>
      </c>
      <c r="C135" s="101" t="s">
        <v>214</v>
      </c>
      <c r="D135" s="101" t="s">
        <v>349</v>
      </c>
      <c r="E135" s="82" t="s">
        <v>18</v>
      </c>
      <c r="F135" s="33" t="s">
        <v>184</v>
      </c>
      <c r="G135" s="33" t="s">
        <v>405</v>
      </c>
      <c r="H135" s="33" t="s">
        <v>493</v>
      </c>
      <c r="I135" s="117"/>
      <c r="J135" s="33">
        <v>1</v>
      </c>
      <c r="K135" s="30"/>
      <c r="L135" s="117"/>
      <c r="M135" s="85">
        <v>1</v>
      </c>
      <c r="N135" s="33" t="s">
        <v>504</v>
      </c>
      <c r="O135" s="52">
        <v>17500</v>
      </c>
    </row>
    <row r="136" spans="1:15" x14ac:dyDescent="0.25">
      <c r="A136" s="87" t="s">
        <v>17</v>
      </c>
      <c r="B136" s="33" t="s">
        <v>213</v>
      </c>
      <c r="C136" s="101" t="s">
        <v>214</v>
      </c>
      <c r="D136" s="101" t="s">
        <v>350</v>
      </c>
      <c r="E136" s="82" t="s">
        <v>18</v>
      </c>
      <c r="F136" s="33" t="s">
        <v>185</v>
      </c>
      <c r="G136" s="33" t="s">
        <v>405</v>
      </c>
      <c r="H136" s="33" t="s">
        <v>494</v>
      </c>
      <c r="I136" s="117"/>
      <c r="J136" s="33">
        <v>21</v>
      </c>
      <c r="K136" s="30"/>
      <c r="L136" s="117"/>
      <c r="M136" s="86">
        <v>1.3714</v>
      </c>
      <c r="N136" s="33" t="s">
        <v>504</v>
      </c>
      <c r="O136" s="52">
        <v>17500</v>
      </c>
    </row>
    <row r="137" spans="1:15" ht="15.75" thickBot="1" x14ac:dyDescent="0.3">
      <c r="A137" s="94" t="s">
        <v>17</v>
      </c>
      <c r="B137" s="33" t="s">
        <v>213</v>
      </c>
      <c r="C137" s="101" t="s">
        <v>214</v>
      </c>
      <c r="D137" s="101" t="s">
        <v>351</v>
      </c>
      <c r="E137" s="82" t="s">
        <v>18</v>
      </c>
      <c r="F137" s="33" t="s">
        <v>394</v>
      </c>
      <c r="G137" s="33" t="s">
        <v>407</v>
      </c>
      <c r="H137" s="33" t="s">
        <v>196</v>
      </c>
      <c r="I137" s="117"/>
      <c r="J137" s="33">
        <v>0</v>
      </c>
      <c r="K137" s="30"/>
      <c r="L137" s="117"/>
      <c r="M137" s="85">
        <v>0</v>
      </c>
      <c r="N137" s="33" t="s">
        <v>504</v>
      </c>
      <c r="O137" s="52">
        <v>17500</v>
      </c>
    </row>
    <row r="138" spans="1:15" x14ac:dyDescent="0.25">
      <c r="A138" s="90" t="s">
        <v>17</v>
      </c>
      <c r="B138" s="33" t="s">
        <v>213</v>
      </c>
      <c r="C138" s="101" t="s">
        <v>214</v>
      </c>
      <c r="D138" s="105" t="s">
        <v>352</v>
      </c>
      <c r="E138" s="82" t="s">
        <v>18</v>
      </c>
      <c r="F138" s="33" t="s">
        <v>395</v>
      </c>
      <c r="G138" s="33" t="s">
        <v>406</v>
      </c>
      <c r="H138" s="33" t="s">
        <v>495</v>
      </c>
      <c r="I138" s="117"/>
      <c r="J138" s="33">
        <v>0</v>
      </c>
      <c r="K138" s="30"/>
      <c r="L138" s="117"/>
      <c r="M138" s="33">
        <v>0</v>
      </c>
      <c r="N138" s="33" t="s">
        <v>504</v>
      </c>
      <c r="O138" s="52">
        <v>17500</v>
      </c>
    </row>
    <row r="139" spans="1:15" x14ac:dyDescent="0.25">
      <c r="A139" s="87" t="s">
        <v>17</v>
      </c>
      <c r="B139" s="33" t="s">
        <v>213</v>
      </c>
      <c r="C139" s="101" t="s">
        <v>214</v>
      </c>
      <c r="D139" s="105" t="s">
        <v>353</v>
      </c>
      <c r="E139" s="82" t="s">
        <v>18</v>
      </c>
      <c r="F139" s="33" t="s">
        <v>186</v>
      </c>
      <c r="G139" s="33" t="s">
        <v>405</v>
      </c>
      <c r="H139" s="33" t="s">
        <v>197</v>
      </c>
      <c r="I139" s="117"/>
      <c r="J139" s="33">
        <v>0</v>
      </c>
      <c r="K139" s="30"/>
      <c r="L139" s="117"/>
      <c r="M139" s="85">
        <v>0</v>
      </c>
      <c r="N139" s="33" t="s">
        <v>504</v>
      </c>
      <c r="O139" s="52">
        <v>17500</v>
      </c>
    </row>
    <row r="140" spans="1:15" x14ac:dyDescent="0.25">
      <c r="A140" s="87" t="s">
        <v>17</v>
      </c>
      <c r="B140" s="33" t="s">
        <v>213</v>
      </c>
      <c r="C140" s="101" t="s">
        <v>214</v>
      </c>
      <c r="D140" s="105" t="s">
        <v>354</v>
      </c>
      <c r="E140" s="82" t="s">
        <v>18</v>
      </c>
      <c r="F140" s="33" t="s">
        <v>187</v>
      </c>
      <c r="G140" s="33" t="s">
        <v>405</v>
      </c>
      <c r="H140" s="33" t="s">
        <v>198</v>
      </c>
      <c r="I140" s="117"/>
      <c r="J140" s="33">
        <v>0</v>
      </c>
      <c r="K140" s="30"/>
      <c r="L140" s="117"/>
      <c r="M140" s="85">
        <v>0</v>
      </c>
      <c r="N140" s="33" t="s">
        <v>504</v>
      </c>
      <c r="O140" s="52">
        <v>17500</v>
      </c>
    </row>
    <row r="141" spans="1:15" x14ac:dyDescent="0.25">
      <c r="A141" s="87" t="s">
        <v>17</v>
      </c>
      <c r="B141" s="33" t="s">
        <v>213</v>
      </c>
      <c r="C141" s="101" t="s">
        <v>214</v>
      </c>
      <c r="D141" s="105" t="s">
        <v>355</v>
      </c>
      <c r="E141" s="82" t="s">
        <v>18</v>
      </c>
      <c r="F141" s="33" t="s">
        <v>188</v>
      </c>
      <c r="G141" s="33" t="s">
        <v>405</v>
      </c>
      <c r="H141" s="33" t="s">
        <v>199</v>
      </c>
      <c r="I141" s="117"/>
      <c r="J141" s="33">
        <v>0</v>
      </c>
      <c r="K141" s="30"/>
      <c r="L141" s="117"/>
      <c r="M141" s="86">
        <v>0</v>
      </c>
      <c r="N141" s="33" t="s">
        <v>504</v>
      </c>
      <c r="O141" s="52">
        <v>17500</v>
      </c>
    </row>
    <row r="142" spans="1:15" x14ac:dyDescent="0.25">
      <c r="A142" s="87" t="s">
        <v>17</v>
      </c>
      <c r="B142" s="33" t="s">
        <v>213</v>
      </c>
      <c r="C142" s="101" t="s">
        <v>214</v>
      </c>
      <c r="D142" s="105" t="s">
        <v>356</v>
      </c>
      <c r="E142" s="82" t="s">
        <v>18</v>
      </c>
      <c r="F142" s="33" t="s">
        <v>189</v>
      </c>
      <c r="G142" s="33" t="s">
        <v>405</v>
      </c>
      <c r="H142" s="33" t="s">
        <v>200</v>
      </c>
      <c r="I142" s="117"/>
      <c r="J142" s="33">
        <v>0</v>
      </c>
      <c r="K142" s="30"/>
      <c r="L142" s="117"/>
      <c r="M142" s="85">
        <v>0</v>
      </c>
      <c r="N142" s="33" t="s">
        <v>504</v>
      </c>
      <c r="O142" s="52">
        <v>17500</v>
      </c>
    </row>
    <row r="143" spans="1:15" x14ac:dyDescent="0.25">
      <c r="A143" s="87" t="s">
        <v>17</v>
      </c>
      <c r="B143" s="33" t="s">
        <v>213</v>
      </c>
      <c r="C143" s="101" t="s">
        <v>214</v>
      </c>
      <c r="D143" s="105" t="s">
        <v>357</v>
      </c>
      <c r="E143" s="82" t="s">
        <v>18</v>
      </c>
      <c r="F143" s="33" t="s">
        <v>190</v>
      </c>
      <c r="G143" s="33" t="s">
        <v>405</v>
      </c>
      <c r="H143" s="33" t="s">
        <v>496</v>
      </c>
      <c r="I143" s="117"/>
      <c r="J143" s="33">
        <v>0</v>
      </c>
      <c r="K143" s="30"/>
      <c r="L143" s="117"/>
      <c r="M143" s="33">
        <v>0</v>
      </c>
      <c r="N143" s="33" t="s">
        <v>504</v>
      </c>
      <c r="O143" s="52">
        <v>17500</v>
      </c>
    </row>
    <row r="144" spans="1:15" x14ac:dyDescent="0.25">
      <c r="A144" s="87" t="s">
        <v>17</v>
      </c>
      <c r="B144" s="33" t="s">
        <v>213</v>
      </c>
      <c r="C144" s="101" t="s">
        <v>214</v>
      </c>
      <c r="D144" s="105" t="s">
        <v>358</v>
      </c>
      <c r="E144" s="82" t="s">
        <v>18</v>
      </c>
      <c r="F144" s="33" t="s">
        <v>191</v>
      </c>
      <c r="G144" s="33" t="s">
        <v>405</v>
      </c>
      <c r="H144" s="33" t="s">
        <v>497</v>
      </c>
      <c r="I144" s="118"/>
      <c r="J144" s="33">
        <v>0</v>
      </c>
      <c r="K144" s="30"/>
      <c r="L144" s="118"/>
      <c r="M144" s="33">
        <v>0</v>
      </c>
      <c r="N144" s="33" t="s">
        <v>504</v>
      </c>
      <c r="O144" s="52">
        <v>17500</v>
      </c>
    </row>
    <row r="145" spans="1:17" x14ac:dyDescent="0.25">
      <c r="A145" s="113" t="s">
        <v>17</v>
      </c>
      <c r="B145" s="66" t="s">
        <v>215</v>
      </c>
      <c r="C145" s="109" t="s">
        <v>128</v>
      </c>
      <c r="D145" s="108" t="s">
        <v>359</v>
      </c>
      <c r="E145" s="110" t="s">
        <v>202</v>
      </c>
      <c r="F145" s="66" t="s">
        <v>154</v>
      </c>
      <c r="G145" s="66" t="s">
        <v>401</v>
      </c>
      <c r="H145" s="66" t="s">
        <v>498</v>
      </c>
      <c r="I145" s="116"/>
      <c r="J145" s="66">
        <v>3</v>
      </c>
      <c r="K145" s="67"/>
      <c r="L145" s="116"/>
      <c r="M145" s="111">
        <v>0</v>
      </c>
      <c r="N145" s="66" t="s">
        <v>504</v>
      </c>
      <c r="O145" s="52">
        <v>17500</v>
      </c>
      <c r="Q145" t="e" cm="1">
        <f t="array" ref="Q145">SUMA</f>
        <v>#NAME?</v>
      </c>
    </row>
    <row r="146" spans="1:17" x14ac:dyDescent="0.25">
      <c r="A146" s="87" t="s">
        <v>17</v>
      </c>
      <c r="B146" s="33" t="s">
        <v>215</v>
      </c>
      <c r="C146" s="101" t="s">
        <v>128</v>
      </c>
      <c r="D146" s="105" t="s">
        <v>360</v>
      </c>
      <c r="E146" s="82" t="s">
        <v>202</v>
      </c>
      <c r="F146" s="33" t="s">
        <v>155</v>
      </c>
      <c r="G146" s="33" t="s">
        <v>403</v>
      </c>
      <c r="H146" s="33" t="s">
        <v>498</v>
      </c>
      <c r="I146" s="117"/>
      <c r="J146" s="33">
        <v>3</v>
      </c>
      <c r="K146" s="30"/>
      <c r="L146" s="117"/>
      <c r="M146" s="86">
        <v>0</v>
      </c>
      <c r="N146" s="33" t="s">
        <v>504</v>
      </c>
      <c r="O146" s="52">
        <v>17500</v>
      </c>
      <c r="Q146">
        <f>COUNT(J145:J154)</f>
        <v>7</v>
      </c>
    </row>
    <row r="147" spans="1:17" x14ac:dyDescent="0.25">
      <c r="A147" s="87" t="s">
        <v>17</v>
      </c>
      <c r="B147" s="33" t="s">
        <v>215</v>
      </c>
      <c r="C147" s="101" t="s">
        <v>128</v>
      </c>
      <c r="D147" s="105" t="s">
        <v>361</v>
      </c>
      <c r="E147" s="82" t="s">
        <v>202</v>
      </c>
      <c r="F147" s="33" t="s">
        <v>396</v>
      </c>
      <c r="G147" s="33" t="s">
        <v>401</v>
      </c>
      <c r="H147" s="33" t="s">
        <v>499</v>
      </c>
      <c r="I147" s="117"/>
      <c r="J147" s="33">
        <v>9</v>
      </c>
      <c r="K147" s="30"/>
      <c r="L147" s="117"/>
      <c r="M147" s="33">
        <v>0</v>
      </c>
      <c r="N147" s="33" t="s">
        <v>504</v>
      </c>
      <c r="O147" s="52">
        <v>17500</v>
      </c>
    </row>
    <row r="148" spans="1:17" x14ac:dyDescent="0.25">
      <c r="A148" s="87" t="s">
        <v>17</v>
      </c>
      <c r="B148" s="33" t="s">
        <v>215</v>
      </c>
      <c r="C148" s="101" t="s">
        <v>128</v>
      </c>
      <c r="D148" s="105" t="s">
        <v>362</v>
      </c>
      <c r="E148" s="82" t="s">
        <v>202</v>
      </c>
      <c r="F148" s="33" t="s">
        <v>156</v>
      </c>
      <c r="G148" s="33" t="s">
        <v>401</v>
      </c>
      <c r="H148" s="33" t="s">
        <v>500</v>
      </c>
      <c r="I148" s="117"/>
      <c r="J148" s="33">
        <v>0</v>
      </c>
      <c r="K148" s="30"/>
      <c r="L148" s="117"/>
      <c r="M148" s="85">
        <v>0</v>
      </c>
      <c r="N148" s="33" t="s">
        <v>504</v>
      </c>
      <c r="O148" s="52">
        <v>17500</v>
      </c>
    </row>
    <row r="149" spans="1:17" x14ac:dyDescent="0.25">
      <c r="A149" s="87" t="s">
        <v>17</v>
      </c>
      <c r="B149" s="33" t="s">
        <v>215</v>
      </c>
      <c r="C149" s="101" t="s">
        <v>128</v>
      </c>
      <c r="D149" s="105" t="s">
        <v>363</v>
      </c>
      <c r="E149" s="82" t="s">
        <v>202</v>
      </c>
      <c r="F149" s="33" t="s">
        <v>157</v>
      </c>
      <c r="G149" s="33" t="s">
        <v>403</v>
      </c>
      <c r="H149" s="33" t="s">
        <v>162</v>
      </c>
      <c r="I149" s="117"/>
      <c r="J149" s="33" t="s">
        <v>127</v>
      </c>
      <c r="K149" s="30"/>
      <c r="L149" s="117"/>
      <c r="M149" s="33" t="s">
        <v>127</v>
      </c>
      <c r="N149" s="33" t="s">
        <v>504</v>
      </c>
      <c r="O149" s="52">
        <v>17500</v>
      </c>
    </row>
    <row r="150" spans="1:17" x14ac:dyDescent="0.25">
      <c r="A150" s="87" t="s">
        <v>17</v>
      </c>
      <c r="B150" s="33" t="s">
        <v>215</v>
      </c>
      <c r="C150" s="101" t="s">
        <v>128</v>
      </c>
      <c r="D150" s="105" t="s">
        <v>364</v>
      </c>
      <c r="E150" s="82" t="s">
        <v>202</v>
      </c>
      <c r="F150" s="33" t="s">
        <v>158</v>
      </c>
      <c r="G150" s="33" t="s">
        <v>403</v>
      </c>
      <c r="H150" s="33" t="s">
        <v>163</v>
      </c>
      <c r="I150" s="117"/>
      <c r="J150" s="33">
        <v>-0.25</v>
      </c>
      <c r="K150" s="30"/>
      <c r="L150" s="117"/>
      <c r="M150" s="85" t="s">
        <v>127</v>
      </c>
      <c r="N150" s="33" t="s">
        <v>504</v>
      </c>
      <c r="O150" s="52">
        <v>17500</v>
      </c>
    </row>
    <row r="151" spans="1:17" x14ac:dyDescent="0.25">
      <c r="A151" s="87" t="s">
        <v>17</v>
      </c>
      <c r="B151" s="33" t="s">
        <v>215</v>
      </c>
      <c r="C151" s="101" t="s">
        <v>128</v>
      </c>
      <c r="D151" s="105" t="s">
        <v>365</v>
      </c>
      <c r="E151" s="82" t="s">
        <v>202</v>
      </c>
      <c r="F151" s="33" t="s">
        <v>159</v>
      </c>
      <c r="G151" s="33" t="s">
        <v>403</v>
      </c>
      <c r="H151" s="33" t="s">
        <v>164</v>
      </c>
      <c r="I151" s="117"/>
      <c r="J151" s="33" t="s">
        <v>127</v>
      </c>
      <c r="K151" s="30"/>
      <c r="L151" s="117"/>
      <c r="M151" s="33" t="s">
        <v>127</v>
      </c>
      <c r="N151" s="33" t="s">
        <v>504</v>
      </c>
      <c r="O151" s="52">
        <v>17500</v>
      </c>
    </row>
    <row r="152" spans="1:17" x14ac:dyDescent="0.25">
      <c r="A152" s="87" t="s">
        <v>17</v>
      </c>
      <c r="B152" s="33" t="s">
        <v>215</v>
      </c>
      <c r="C152" s="101" t="s">
        <v>128</v>
      </c>
      <c r="D152" s="105" t="s">
        <v>366</v>
      </c>
      <c r="E152" s="82" t="s">
        <v>202</v>
      </c>
      <c r="F152" s="33" t="s">
        <v>397</v>
      </c>
      <c r="G152" s="33" t="s">
        <v>400</v>
      </c>
      <c r="H152" s="33" t="s">
        <v>501</v>
      </c>
      <c r="I152" s="117"/>
      <c r="J152" s="33" t="s">
        <v>127</v>
      </c>
      <c r="K152" s="30"/>
      <c r="L152" s="117"/>
      <c r="M152" s="33" t="s">
        <v>127</v>
      </c>
      <c r="N152" s="33" t="s">
        <v>504</v>
      </c>
      <c r="O152" s="52">
        <v>17500</v>
      </c>
    </row>
    <row r="153" spans="1:17" x14ac:dyDescent="0.25">
      <c r="A153" s="87" t="s">
        <v>17</v>
      </c>
      <c r="B153" s="33" t="s">
        <v>215</v>
      </c>
      <c r="C153" s="101" t="s">
        <v>128</v>
      </c>
      <c r="D153" s="105" t="s">
        <v>367</v>
      </c>
      <c r="E153" s="82" t="s">
        <v>202</v>
      </c>
      <c r="F153" s="33" t="s">
        <v>160</v>
      </c>
      <c r="G153" s="33" t="s">
        <v>401</v>
      </c>
      <c r="H153" s="33" t="s">
        <v>502</v>
      </c>
      <c r="I153" s="117"/>
      <c r="J153" s="33">
        <v>41</v>
      </c>
      <c r="K153" s="30"/>
      <c r="L153" s="117"/>
      <c r="M153" s="33" t="s">
        <v>127</v>
      </c>
      <c r="N153" s="33" t="s">
        <v>504</v>
      </c>
      <c r="O153" s="52">
        <v>17500</v>
      </c>
    </row>
    <row r="154" spans="1:17" x14ac:dyDescent="0.25">
      <c r="A154" s="87" t="s">
        <v>17</v>
      </c>
      <c r="B154" s="33" t="s">
        <v>215</v>
      </c>
      <c r="C154" s="101" t="s">
        <v>128</v>
      </c>
      <c r="D154" s="105" t="s">
        <v>368</v>
      </c>
      <c r="E154" s="82" t="s">
        <v>202</v>
      </c>
      <c r="F154" s="33" t="s">
        <v>398</v>
      </c>
      <c r="G154" s="33" t="s">
        <v>400</v>
      </c>
      <c r="H154" s="33" t="s">
        <v>503</v>
      </c>
      <c r="I154" s="117"/>
      <c r="J154" s="33">
        <v>14</v>
      </c>
      <c r="K154" s="30"/>
      <c r="L154" s="117"/>
      <c r="M154" s="33" t="s">
        <v>127</v>
      </c>
      <c r="N154" s="33" t="s">
        <v>504</v>
      </c>
      <c r="O154" s="52">
        <v>17500</v>
      </c>
    </row>
    <row r="155" spans="1:17" x14ac:dyDescent="0.25">
      <c r="A155" s="87" t="s">
        <v>17</v>
      </c>
      <c r="B155" s="33" t="s">
        <v>216</v>
      </c>
      <c r="C155" s="101" t="s">
        <v>128</v>
      </c>
      <c r="D155" s="105" t="s">
        <v>369</v>
      </c>
      <c r="E155" s="82" t="s">
        <v>18</v>
      </c>
      <c r="F155" s="33" t="s">
        <v>161</v>
      </c>
      <c r="G155" s="33" t="s">
        <v>403</v>
      </c>
      <c r="H155" s="33" t="s">
        <v>501</v>
      </c>
      <c r="I155" s="117"/>
      <c r="J155" s="33">
        <v>0.5</v>
      </c>
      <c r="K155" s="30"/>
      <c r="L155" s="117"/>
      <c r="M155" s="86">
        <v>0.44440000000000002</v>
      </c>
      <c r="N155" s="33" t="s">
        <v>504</v>
      </c>
      <c r="O155" s="52">
        <v>17500</v>
      </c>
      <c r="Q155" s="124">
        <f>(M155+M156)/2</f>
        <v>0.5222</v>
      </c>
    </row>
    <row r="156" spans="1:17" x14ac:dyDescent="0.25">
      <c r="A156" s="87" t="s">
        <v>17</v>
      </c>
      <c r="B156" s="33" t="s">
        <v>216</v>
      </c>
      <c r="C156" s="101" t="s">
        <v>128</v>
      </c>
      <c r="D156" s="105" t="s">
        <v>370</v>
      </c>
      <c r="E156" s="82" t="s">
        <v>18</v>
      </c>
      <c r="F156" s="33" t="s">
        <v>399</v>
      </c>
      <c r="G156" s="33" t="s">
        <v>403</v>
      </c>
      <c r="H156" s="33" t="s">
        <v>501</v>
      </c>
      <c r="I156" s="118"/>
      <c r="J156" s="33">
        <v>0.5</v>
      </c>
      <c r="K156" s="30"/>
      <c r="L156" s="118"/>
      <c r="M156" s="85">
        <v>0.6</v>
      </c>
      <c r="N156" s="33" t="s">
        <v>504</v>
      </c>
      <c r="O156" s="52">
        <v>17500</v>
      </c>
    </row>
  </sheetData>
  <autoFilter ref="A1:O156" xr:uid="{00000000-0009-0000-0000-000001000000}">
    <filterColumn colId="13" showButton="0"/>
  </autoFilter>
  <mergeCells count="12">
    <mergeCell ref="M1:M2"/>
    <mergeCell ref="N1:O1"/>
    <mergeCell ref="G1:G2"/>
    <mergeCell ref="H1:H2"/>
    <mergeCell ref="J1:J2"/>
    <mergeCell ref="K1:K2"/>
    <mergeCell ref="F1:F2"/>
    <mergeCell ref="A1:A2"/>
    <mergeCell ref="B1:B2"/>
    <mergeCell ref="C1:C2"/>
    <mergeCell ref="D1:D2"/>
    <mergeCell ref="E1:E2"/>
  </mergeCell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16"/>
  <sheetViews>
    <sheetView workbookViewId="0">
      <selection activeCell="D16" sqref="D16"/>
    </sheetView>
  </sheetViews>
  <sheetFormatPr baseColWidth="10" defaultRowHeight="15" x14ac:dyDescent="0.25"/>
  <cols>
    <col min="1" max="1" width="12" customWidth="1"/>
    <col min="2" max="2" width="11" customWidth="1"/>
    <col min="3" max="3" width="9.875" customWidth="1"/>
    <col min="4" max="4" width="11.25" customWidth="1"/>
  </cols>
  <sheetData>
    <row r="1" spans="1:4" ht="15.75" thickBot="1" x14ac:dyDescent="0.3">
      <c r="A1" s="126" t="s">
        <v>4</v>
      </c>
      <c r="B1" s="127" t="s">
        <v>5</v>
      </c>
      <c r="C1" s="128" t="s">
        <v>513</v>
      </c>
      <c r="D1" s="128" t="s">
        <v>514</v>
      </c>
    </row>
    <row r="2" spans="1:4" ht="15.75" thickBot="1" x14ac:dyDescent="0.3">
      <c r="A2" s="129" t="s">
        <v>29</v>
      </c>
      <c r="B2" s="130" t="s">
        <v>203</v>
      </c>
      <c r="C2" s="131">
        <v>22</v>
      </c>
      <c r="D2" s="132">
        <v>0.43</v>
      </c>
    </row>
    <row r="3" spans="1:4" ht="15.75" thickBot="1" x14ac:dyDescent="0.3">
      <c r="A3" s="129" t="s">
        <v>204</v>
      </c>
      <c r="B3" s="130" t="s">
        <v>203</v>
      </c>
      <c r="C3" s="131">
        <v>8</v>
      </c>
      <c r="D3" s="132">
        <v>0.64</v>
      </c>
    </row>
    <row r="4" spans="1:4" ht="15.75" thickBot="1" x14ac:dyDescent="0.3">
      <c r="A4" s="129" t="s">
        <v>60</v>
      </c>
      <c r="B4" s="130" t="s">
        <v>203</v>
      </c>
      <c r="C4" s="131">
        <v>5</v>
      </c>
      <c r="D4" s="132">
        <v>0.44</v>
      </c>
    </row>
    <row r="5" spans="1:4" ht="15.75" thickBot="1" x14ac:dyDescent="0.3">
      <c r="A5" s="129" t="s">
        <v>68</v>
      </c>
      <c r="B5" s="130" t="s">
        <v>203</v>
      </c>
      <c r="C5" s="131">
        <v>7</v>
      </c>
      <c r="D5" s="132">
        <v>0.75</v>
      </c>
    </row>
    <row r="6" spans="1:4" ht="15.75" thickBot="1" x14ac:dyDescent="0.3">
      <c r="A6" s="129" t="s">
        <v>205</v>
      </c>
      <c r="B6" s="130" t="s">
        <v>203</v>
      </c>
      <c r="C6" s="131">
        <v>6</v>
      </c>
      <c r="D6" s="132">
        <v>0.38</v>
      </c>
    </row>
    <row r="7" spans="1:4" ht="15.75" thickBot="1" x14ac:dyDescent="0.3">
      <c r="A7" s="129" t="s">
        <v>207</v>
      </c>
      <c r="B7" s="130" t="s">
        <v>203</v>
      </c>
      <c r="C7" s="131">
        <v>7</v>
      </c>
      <c r="D7" s="132">
        <v>0.36</v>
      </c>
    </row>
    <row r="8" spans="1:4" ht="15.75" thickBot="1" x14ac:dyDescent="0.3">
      <c r="A8" s="129" t="s">
        <v>208</v>
      </c>
      <c r="B8" s="130" t="s">
        <v>203</v>
      </c>
      <c r="C8" s="131">
        <v>4</v>
      </c>
      <c r="D8" s="132">
        <v>0.5</v>
      </c>
    </row>
    <row r="9" spans="1:4" ht="15.75" thickBot="1" x14ac:dyDescent="0.3">
      <c r="A9" s="129" t="s">
        <v>209</v>
      </c>
      <c r="B9" s="130" t="s">
        <v>128</v>
      </c>
      <c r="C9" s="131">
        <v>29</v>
      </c>
      <c r="D9" s="132">
        <v>0.22</v>
      </c>
    </row>
    <row r="10" spans="1:4" ht="15.75" thickBot="1" x14ac:dyDescent="0.3">
      <c r="A10" s="129" t="s">
        <v>210</v>
      </c>
      <c r="B10" s="130" t="s">
        <v>128</v>
      </c>
      <c r="C10" s="131">
        <v>11</v>
      </c>
      <c r="D10" s="132">
        <v>0.18</v>
      </c>
    </row>
    <row r="11" spans="1:4" ht="15.75" thickBot="1" x14ac:dyDescent="0.3">
      <c r="A11" s="129" t="s">
        <v>211</v>
      </c>
      <c r="B11" s="130" t="s">
        <v>128</v>
      </c>
      <c r="C11" s="131">
        <v>14</v>
      </c>
      <c r="D11" s="132">
        <v>0.14000000000000001</v>
      </c>
    </row>
    <row r="12" spans="1:4" ht="15.75" thickBot="1" x14ac:dyDescent="0.3">
      <c r="A12" s="129" t="s">
        <v>216</v>
      </c>
      <c r="B12" s="130" t="s">
        <v>128</v>
      </c>
      <c r="C12" s="131">
        <v>2</v>
      </c>
      <c r="D12" s="132">
        <v>0.52</v>
      </c>
    </row>
    <row r="13" spans="1:4" ht="15.75" thickBot="1" x14ac:dyDescent="0.3">
      <c r="A13" s="129" t="s">
        <v>212</v>
      </c>
      <c r="B13" s="130" t="s">
        <v>128</v>
      </c>
      <c r="C13" s="131">
        <v>9</v>
      </c>
      <c r="D13" s="132">
        <v>0.5</v>
      </c>
    </row>
    <row r="14" spans="1:4" ht="15.75" thickBot="1" x14ac:dyDescent="0.3">
      <c r="A14" s="129" t="s">
        <v>213</v>
      </c>
      <c r="B14" s="131" t="s">
        <v>214</v>
      </c>
      <c r="C14" s="131">
        <v>20</v>
      </c>
      <c r="D14" s="132">
        <v>0.63</v>
      </c>
    </row>
    <row r="15" spans="1:4" ht="15.75" thickBot="1" x14ac:dyDescent="0.3">
      <c r="A15" s="129" t="s">
        <v>215</v>
      </c>
      <c r="B15" s="130" t="s">
        <v>128</v>
      </c>
      <c r="C15" s="131">
        <v>10</v>
      </c>
      <c r="D15" s="131" t="s">
        <v>512</v>
      </c>
    </row>
    <row r="16" spans="1:4" x14ac:dyDescent="0.25">
      <c r="D16" s="124">
        <f>SUM(D2:D15)/14</f>
        <v>0.40642857142857147</v>
      </c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Anexo 6 (3)</vt:lpstr>
      <vt:lpstr>Hoja1</vt:lpstr>
      <vt:lpstr>Hoja2</vt:lpstr>
      <vt:lpstr>'Anexo 6 (3)'!Área_de_impresión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Wilbert-WPS</cp:lastModifiedBy>
  <cp:lastPrinted>2022-01-24T19:43:25Z</cp:lastPrinted>
  <dcterms:created xsi:type="dcterms:W3CDTF">2019-07-26T19:49:01Z</dcterms:created>
  <dcterms:modified xsi:type="dcterms:W3CDTF">2022-01-29T01:10:15Z</dcterms:modified>
</cp:coreProperties>
</file>